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mmary" sheetId="1" r:id="rId1"/>
    <sheet name="Settlement evacuation data" sheetId="2" r:id="rId2"/>
  </sheets>
  <definedNames/>
  <calcPr fullCalcOnLoad="1"/>
</workbook>
</file>

<file path=xl/sharedStrings.xml><?xml version="1.0" encoding="utf-8"?>
<sst xmlns="http://schemas.openxmlformats.org/spreadsheetml/2006/main" count="255" uniqueCount="180">
  <si>
    <t>Two state solution: sustainable land swap and settler survey</t>
  </si>
  <si>
    <t xml:space="preserve">To ensure that the Palestnian state comprises 22% of British Mandate Palestine, as legitimised by the United Nations and international law.  </t>
  </si>
  <si>
    <t>The recommended option is intended to create Palestinian contiguity and optimise the cost-benefits for affected Israeli and Palestinian villages near border</t>
  </si>
  <si>
    <t>Summary</t>
  </si>
  <si>
    <t xml:space="preserve"> </t>
  </si>
  <si>
    <t>settlers and settlements</t>
  </si>
  <si>
    <t>settlements to be evacuated</t>
  </si>
  <si>
    <t>families to be evacuated</t>
  </si>
  <si>
    <t>settlers to be evacuated</t>
  </si>
  <si>
    <t>settlements to be annexed</t>
  </si>
  <si>
    <t>Settlers in settlements to be annexed</t>
  </si>
  <si>
    <t>amount of land to be swapped</t>
  </si>
  <si>
    <t>total amount of land to be swapped on each side</t>
  </si>
  <si>
    <t>242 sq. km</t>
  </si>
  <si>
    <t xml:space="preserve">%age of West Bank </t>
  </si>
  <si>
    <t>%age of West Bank &amp; Gaza Strip</t>
  </si>
  <si>
    <t>Settlements transferred to Israel</t>
  </si>
  <si>
    <r>
      <t>Most</t>
    </r>
    <r>
      <rPr>
        <sz val="10"/>
        <rFont val="Arial"/>
        <family val="2"/>
      </rPr>
      <t xml:space="preserve"> of the blocs near the green line and the Jerusalem settlements. </t>
    </r>
  </si>
  <si>
    <r>
      <t>But</t>
    </r>
    <r>
      <rPr>
        <sz val="10"/>
        <rFont val="Arial"/>
        <family val="2"/>
      </rPr>
      <t>, most of the of the Ariel, Ofra- Beit El and Kedumium “fingers” that jut into</t>
    </r>
  </si>
  <si>
    <t>the West Bank will be evacuated in order to preserve Palestinian contiguity.</t>
  </si>
  <si>
    <t>The Kiryat Arba “finger”, near Hebron, will be evacuated for political reasons. While</t>
  </si>
  <si>
    <t xml:space="preserve">not obstructing contiguity, it is considered too incendiary to Palestinians to be  </t>
  </si>
  <si>
    <t>allowed to remain.</t>
  </si>
  <si>
    <t>Israeli areas transferred to Palestine</t>
  </si>
  <si>
    <t xml:space="preserve">Five areas on the Israeli side of the Green Line stretching from  </t>
  </si>
  <si>
    <t xml:space="preserve">Hebron southwards to the bottom of the West Bank oPT, a few small   </t>
  </si>
  <si>
    <t xml:space="preserve">slivers of land bordering the green line north of Jerusalem, and an  </t>
  </si>
  <si>
    <t>area on the north-western edge of the green line.</t>
  </si>
  <si>
    <t xml:space="preserve">A large area bordering most of the east side of the Gaza strip. </t>
  </si>
  <si>
    <t xml:space="preserve">The sizes of the two components, that going to the West Bank and  </t>
  </si>
  <si>
    <t xml:space="preserve">and that going to Gaza, are not given. However, judging from the </t>
  </si>
  <si>
    <t>swap map and previous work, one-third would go to Gaza.</t>
  </si>
  <si>
    <t xml:space="preserve">The swapped areas belong to 20 Israeli communities, which would lose </t>
  </si>
  <si>
    <t>at least 20% of their land.</t>
  </si>
  <si>
    <t>Quality of Israeli areas to be transferred</t>
  </si>
  <si>
    <t xml:space="preserve">Imagining the Border, the 2010 research paper based on the Annapolis negotiations, </t>
  </si>
  <si>
    <t xml:space="preserve">found  that “all of the areas are potentially arable”. Further detailed research in 2017 </t>
  </si>
  <si>
    <t>on the land to be swapped for the parts ot Ariel, Ofra-Bet El and Kedumim which</t>
  </si>
  <si>
    <t xml:space="preserve">would be annexed, found that half the area was suitable for field crops, 15% was </t>
  </si>
  <si>
    <t>suitable for orchards, fish ponds and quarrying, and a third was nature reserve.</t>
  </si>
  <si>
    <t xml:space="preserve">Sensitivity Analysis: if 50% of </t>
  </si>
  <si>
    <t>Types of settlement</t>
  </si>
  <si>
    <t>don’t knows &amp; missing were to refuse</t>
  </si>
  <si>
    <t>Type of settlement</t>
  </si>
  <si>
    <t>settlements</t>
  </si>
  <si>
    <t>settler pop.</t>
  </si>
  <si>
    <t>households</t>
  </si>
  <si>
    <t>additional</t>
  </si>
  <si>
    <t>total</t>
  </si>
  <si>
    <t>refusing evac.</t>
  </si>
  <si>
    <t>refusers</t>
  </si>
  <si>
    <t>Quality of life</t>
  </si>
  <si>
    <t xml:space="preserve">  </t>
  </si>
  <si>
    <t>Ariel (settlement)</t>
  </si>
  <si>
    <t>nationalist</t>
  </si>
  <si>
    <t>Ultra-nationalist</t>
  </si>
  <si>
    <t>Totals</t>
  </si>
  <si>
    <t xml:space="preserve">The survey was only given in settlements that would be evacuated. </t>
  </si>
  <si>
    <t xml:space="preserve">1. If government decides to evacuate </t>
  </si>
  <si>
    <t>some settlements, how would you</t>
  </si>
  <si>
    <t>types of settlement</t>
  </si>
  <si>
    <t>respond?</t>
  </si>
  <si>
    <t>quality of life</t>
  </si>
  <si>
    <t>Ariel</t>
  </si>
  <si>
    <t>ultra-national</t>
  </si>
  <si>
    <t xml:space="preserve">would agree under any conditions </t>
  </si>
  <si>
    <t>would agree if compensation, help avail.</t>
  </si>
  <si>
    <t>would not agree in any circumstances</t>
  </si>
  <si>
    <t xml:space="preserve">missing </t>
  </si>
  <si>
    <r>
      <t xml:space="preserve">2. If government decides to evacuate </t>
    </r>
    <r>
      <rPr>
        <i/>
        <sz val="10"/>
        <rFont val="Arial"/>
        <family val="2"/>
      </rPr>
      <t>your</t>
    </r>
  </si>
  <si>
    <t>settlement, with compensation, help, etc.,</t>
  </si>
  <si>
    <t xml:space="preserve">what area of the country would you </t>
  </si>
  <si>
    <t>prefer to move to?</t>
  </si>
  <si>
    <t>nine options given, total % choosing them</t>
  </si>
  <si>
    <t>refuse to move</t>
  </si>
  <si>
    <t>don’t know/no response</t>
  </si>
  <si>
    <t>missing</t>
  </si>
  <si>
    <t xml:space="preserve">3. Democracy and compliance with the </t>
  </si>
  <si>
    <t>rule of law</t>
  </si>
  <si>
    <t xml:space="preserve">Greater Israel is more important than </t>
  </si>
  <si>
    <t>democracy</t>
  </si>
  <si>
    <t>A democratic government is more impor-</t>
  </si>
  <si>
    <t>tant than I government I agree with.</t>
  </si>
  <si>
    <t>I will lobey the law even if I feel it is wrong</t>
  </si>
  <si>
    <t>Settlements to be evacuated</t>
  </si>
  <si>
    <t>Name</t>
  </si>
  <si>
    <t>Pop 2019</t>
  </si>
  <si>
    <t xml:space="preserve"> Pers. Per Household</t>
  </si>
  <si>
    <r>
      <t xml:space="preserve">Households 2019 </t>
    </r>
    <r>
      <rPr>
        <b/>
        <vertAlign val="superscript"/>
        <sz val="12"/>
        <rFont val="Arial"/>
        <family val="2"/>
      </rPr>
      <t>3</t>
    </r>
  </si>
  <si>
    <t>Type</t>
  </si>
  <si>
    <t>total population 2019</t>
  </si>
  <si>
    <t>average household size</t>
  </si>
  <si>
    <t>total  households</t>
  </si>
  <si>
    <t>%age refusing evacuation</t>
  </si>
  <si>
    <t>Approx. no.. expected to refuse</t>
  </si>
  <si>
    <t>Ultra-nationalist settlements</t>
  </si>
  <si>
    <t>Itamar</t>
  </si>
  <si>
    <t>ideological</t>
  </si>
  <si>
    <t>Bracha</t>
  </si>
  <si>
    <t>Bat Ayin</t>
  </si>
  <si>
    <t>Kiryat Arba</t>
  </si>
  <si>
    <t>Talmon</t>
  </si>
  <si>
    <t>Yitzhar</t>
  </si>
  <si>
    <t>Kfar Tapuah</t>
  </si>
  <si>
    <t>Shavei Shomron</t>
  </si>
  <si>
    <t>Nationalist settlements</t>
  </si>
  <si>
    <t>Avnei Hefetz</t>
  </si>
  <si>
    <t>Elon Moreh</t>
  </si>
  <si>
    <t>Beit El</t>
  </si>
  <si>
    <t>Beit Horon</t>
  </si>
  <si>
    <r>
      <t xml:space="preserve">Gitit </t>
    </r>
    <r>
      <rPr>
        <vertAlign val="superscript"/>
        <sz val="12"/>
        <color indexed="8"/>
        <rFont val="Arial"/>
        <family val="2"/>
      </rPr>
      <t>1</t>
    </r>
  </si>
  <si>
    <t>qual. Life</t>
  </si>
  <si>
    <r>
      <t xml:space="preserve">Har Gilo </t>
    </r>
    <r>
      <rPr>
        <vertAlign val="superscript"/>
        <sz val="12"/>
        <color indexed="8"/>
        <rFont val="Arial"/>
        <family val="2"/>
      </rPr>
      <t>1</t>
    </r>
  </si>
  <si>
    <t>Haggai</t>
  </si>
  <si>
    <t>Halamish</t>
  </si>
  <si>
    <t>Yakir</t>
  </si>
  <si>
    <t>Kochav Ha'shachar</t>
  </si>
  <si>
    <t>Kochav Ya'akov</t>
  </si>
  <si>
    <t>Karmei Tzur</t>
  </si>
  <si>
    <t>Carmel</t>
  </si>
  <si>
    <r>
      <t xml:space="preserve">Mechola </t>
    </r>
    <r>
      <rPr>
        <vertAlign val="superscript"/>
        <sz val="12"/>
        <color indexed="8"/>
        <rFont val="Arial"/>
        <family val="2"/>
      </rPr>
      <t>1</t>
    </r>
  </si>
  <si>
    <t>Ma'ale Levona</t>
  </si>
  <si>
    <t>Ma'ale Michmash</t>
  </si>
  <si>
    <r>
      <t xml:space="preserve">Ma'ale Amos </t>
    </r>
    <r>
      <rPr>
        <vertAlign val="superscript"/>
        <sz val="12"/>
        <color indexed="8"/>
        <rFont val="Arial"/>
        <family val="2"/>
      </rPr>
      <t>1</t>
    </r>
  </si>
  <si>
    <t>ultra Ortho.</t>
  </si>
  <si>
    <t>Ma'ale Shomron</t>
  </si>
  <si>
    <t>Mitzpe Yericho</t>
  </si>
  <si>
    <t>Susiya</t>
  </si>
  <si>
    <t>Ofra</t>
  </si>
  <si>
    <t>Eli</t>
  </si>
  <si>
    <t>Einav</t>
  </si>
  <si>
    <t>Otniel</t>
  </si>
  <si>
    <t>Pedu'el</t>
  </si>
  <si>
    <t>Pnei Hever</t>
  </si>
  <si>
    <t>Psagot</t>
  </si>
  <si>
    <t>Kedumim</t>
  </si>
  <si>
    <t>Karnei Shomron</t>
  </si>
  <si>
    <t>Revava</t>
  </si>
  <si>
    <t>Quality of life settlements</t>
  </si>
  <si>
    <t>Eshkolot</t>
  </si>
  <si>
    <t>Beit Arye</t>
  </si>
  <si>
    <t>Barqan</t>
  </si>
  <si>
    <t>Hamra</t>
  </si>
  <si>
    <t>Tene</t>
  </si>
  <si>
    <t>Mechora</t>
  </si>
  <si>
    <t>Ma'ale Efraim</t>
  </si>
  <si>
    <r>
      <t xml:space="preserve">Negohot </t>
    </r>
    <r>
      <rPr>
        <vertAlign val="superscript"/>
        <sz val="12"/>
        <color indexed="8"/>
        <rFont val="Arial"/>
        <family val="2"/>
      </rPr>
      <t>1</t>
    </r>
  </si>
  <si>
    <r>
      <t xml:space="preserve">Nofim </t>
    </r>
    <r>
      <rPr>
        <vertAlign val="superscript"/>
        <sz val="12"/>
        <color indexed="8"/>
        <rFont val="Arial"/>
        <family val="2"/>
      </rPr>
      <t>1</t>
    </r>
  </si>
  <si>
    <t>Nili</t>
  </si>
  <si>
    <t>Na'ale</t>
  </si>
  <si>
    <t>Netiv Ha'gdud</t>
  </si>
  <si>
    <t>Sal'it</t>
  </si>
  <si>
    <t>Alei Zahav</t>
  </si>
  <si>
    <t>Tzofim</t>
  </si>
  <si>
    <t>Keidar</t>
  </si>
  <si>
    <r>
      <t xml:space="preserve">Kiryat Netafim </t>
    </r>
    <r>
      <rPr>
        <vertAlign val="superscript"/>
        <sz val="12"/>
        <color indexed="8"/>
        <rFont val="Arial"/>
        <family val="2"/>
      </rPr>
      <t>1</t>
    </r>
  </si>
  <si>
    <t>Ro'i</t>
  </si>
  <si>
    <t>Shim'a</t>
  </si>
  <si>
    <t>Shaked</t>
  </si>
  <si>
    <t>Telem</t>
  </si>
  <si>
    <t>Ariel bloc</t>
  </si>
  <si>
    <t>Notes</t>
  </si>
  <si>
    <t>1. Peace Now designation</t>
  </si>
  <si>
    <t xml:space="preserve">2. Where Peace Now didn’t have figures for household size (3 settlements), the average size for the </t>
  </si>
  <si>
    <t xml:space="preserve"> settlement type was used.</t>
  </si>
  <si>
    <t>3. calculated from the two preceeding columns</t>
  </si>
  <si>
    <t>Types of land transferred to palestine</t>
  </si>
  <si>
    <t xml:space="preserve">settlement being transferred for  </t>
  </si>
  <si>
    <t>field crops</t>
  </si>
  <si>
    <t>orchards</t>
  </si>
  <si>
    <t>fish ponds</t>
  </si>
  <si>
    <t>quarry</t>
  </si>
  <si>
    <t>nature</t>
  </si>
  <si>
    <t>Total area</t>
  </si>
  <si>
    <t>Ariel finger</t>
  </si>
  <si>
    <t>Kedumim finger</t>
  </si>
  <si>
    <t>Ofra-Beit El finger</t>
  </si>
  <si>
    <t>Kiryat Arba finger</t>
  </si>
  <si>
    <t>totals</t>
  </si>
  <si>
    <t>%ages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</si>
</sst>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0%"/>
    <numFmt numFmtId="167" formatCode="#,##0.00"/>
    <numFmt numFmtId="168" formatCode="0%"/>
    <numFmt numFmtId="169" formatCode="0.00"/>
    <numFmt numFmtId="170" formatCode="0"/>
    <numFmt numFmtId="171" formatCode="0.0"/>
    <numFmt numFmtId="172" formatCode="GENERAL"/>
    <numFmt numFmtId="173" formatCode="#"/>
  </numFmts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left" inden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7" xfId="0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5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8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7" xfId="0" applyFont="1" applyBorder="1" applyAlignment="1">
      <alignment horizontal="left" indent="1"/>
    </xf>
    <xf numFmtId="164" fontId="5" fillId="0" borderId="0" xfId="0" applyFont="1" applyAlignment="1">
      <alignment/>
    </xf>
    <xf numFmtId="164" fontId="6" fillId="0" borderId="9" xfId="0" applyNumberFormat="1" applyFont="1" applyFill="1" applyBorder="1" applyAlignment="1">
      <alignment horizontal="left" vertical="center" wrapText="1" readingOrder="1"/>
    </xf>
    <xf numFmtId="165" fontId="1" fillId="0" borderId="10" xfId="0" applyNumberFormat="1" applyFont="1" applyFill="1" applyBorder="1" applyAlignment="1">
      <alignment horizontal="left" vertical="center" readingOrder="1"/>
    </xf>
    <xf numFmtId="164" fontId="1" fillId="0" borderId="11" xfId="0" applyFont="1" applyFill="1" applyBorder="1" applyAlignment="1">
      <alignment horizontal="left" vertical="center" wrapText="1" readingOrder="1"/>
    </xf>
    <xf numFmtId="164" fontId="1" fillId="0" borderId="10" xfId="0" applyFont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 readingOrder="1"/>
    </xf>
    <xf numFmtId="164" fontId="0" fillId="0" borderId="13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0" fillId="0" borderId="12" xfId="0" applyFont="1" applyBorder="1" applyAlignment="1">
      <alignment wrapText="1"/>
    </xf>
    <xf numFmtId="164" fontId="8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164" fontId="5" fillId="0" borderId="7" xfId="0" applyFont="1" applyBorder="1" applyAlignment="1">
      <alignment horizontal="left" indent="1"/>
    </xf>
    <xf numFmtId="164" fontId="0" fillId="0" borderId="0" xfId="0" applyNumberFormat="1" applyAlignment="1">
      <alignment horizontal="right"/>
    </xf>
    <xf numFmtId="164" fontId="9" fillId="0" borderId="7" xfId="0" applyNumberFormat="1" applyFont="1" applyFill="1" applyBorder="1" applyAlignment="1">
      <alignment horizontal="left" indent="1"/>
    </xf>
    <xf numFmtId="165" fontId="5" fillId="0" borderId="0" xfId="0" applyNumberFormat="1" applyFont="1" applyFill="1" applyAlignment="1">
      <alignment readingOrder="1"/>
    </xf>
    <xf numFmtId="171" fontId="5" fillId="0" borderId="0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69" fontId="5" fillId="0" borderId="0" xfId="0" applyNumberFormat="1" applyFont="1" applyFill="1" applyBorder="1" applyAlignment="1">
      <alignment/>
    </xf>
    <xf numFmtId="171" fontId="5" fillId="0" borderId="14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 horizontal="left" indent="1"/>
    </xf>
    <xf numFmtId="165" fontId="5" fillId="0" borderId="5" xfId="0" applyNumberFormat="1" applyFont="1" applyFill="1" applyBorder="1" applyAlignment="1">
      <alignment readingOrder="1"/>
    </xf>
    <xf numFmtId="171" fontId="5" fillId="0" borderId="5" xfId="0" applyNumberFormat="1" applyFont="1" applyFill="1" applyBorder="1" applyAlignment="1">
      <alignment/>
    </xf>
    <xf numFmtId="173" fontId="0" fillId="0" borderId="5" xfId="0" applyNumberFormat="1" applyBorder="1" applyAlignment="1">
      <alignment/>
    </xf>
    <xf numFmtId="164" fontId="9" fillId="0" borderId="6" xfId="0" applyNumberFormat="1" applyFont="1" applyFill="1" applyBorder="1" applyAlignment="1">
      <alignment/>
    </xf>
    <xf numFmtId="164" fontId="5" fillId="0" borderId="4" xfId="0" applyFont="1" applyBorder="1" applyAlignment="1">
      <alignment horizontal="left" indent="1"/>
    </xf>
    <xf numFmtId="165" fontId="0" fillId="0" borderId="10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5" fillId="0" borderId="12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Alignment="1">
      <alignment horizontal="left" indent="1"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11" fillId="0" borderId="1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6" xfId="0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8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5" fillId="0" borderId="5" xfId="0" applyNumberFormat="1" applyFont="1" applyBorder="1" applyAlignment="1">
      <alignment/>
    </xf>
    <xf numFmtId="169" fontId="11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148" zoomScaleNormal="148" workbookViewId="0" topLeftCell="A55">
      <selection activeCell="G68" sqref="G68"/>
    </sheetView>
  </sheetViews>
  <sheetFormatPr defaultColWidth="11.421875" defaultRowHeight="12.75"/>
  <cols>
    <col min="1" max="1" width="37.00390625" style="0" customWidth="1"/>
    <col min="2" max="4" width="11.57421875" style="0" customWidth="1"/>
    <col min="5" max="5" width="13.57421875" style="0" customWidth="1"/>
    <col min="6" max="16384" width="11.57421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A5" s="2" t="s">
        <v>3</v>
      </c>
    </row>
    <row r="6" ht="12.75">
      <c r="E6" t="s">
        <v>4</v>
      </c>
    </row>
    <row r="7" ht="12.75">
      <c r="A7" s="3" t="s">
        <v>5</v>
      </c>
    </row>
    <row r="8" spans="1:3" ht="12.75">
      <c r="A8" t="s">
        <v>6</v>
      </c>
      <c r="C8" s="4">
        <v>62</v>
      </c>
    </row>
    <row r="9" spans="1:3" ht="12.75">
      <c r="A9" t="s">
        <v>7</v>
      </c>
      <c r="C9" s="4">
        <v>33000</v>
      </c>
    </row>
    <row r="10" spans="1:3" ht="12.75">
      <c r="A10" t="s">
        <v>8</v>
      </c>
      <c r="C10" s="4">
        <v>137000</v>
      </c>
    </row>
    <row r="11" spans="1:3" ht="12.75">
      <c r="A11" t="s">
        <v>9</v>
      </c>
      <c r="C11" s="4">
        <v>49</v>
      </c>
    </row>
    <row r="12" spans="1:3" ht="12.75">
      <c r="A12" t="s">
        <v>10</v>
      </c>
      <c r="C12" s="4">
        <v>496000</v>
      </c>
    </row>
    <row r="14" ht="12.75">
      <c r="A14" s="3" t="s">
        <v>11</v>
      </c>
    </row>
    <row r="15" spans="1:3" ht="12.75">
      <c r="A15" t="s">
        <v>12</v>
      </c>
      <c r="C15" t="s">
        <v>13</v>
      </c>
    </row>
    <row r="16" spans="1:3" ht="12.75">
      <c r="A16" t="s">
        <v>14</v>
      </c>
      <c r="C16" s="5">
        <v>0.045</v>
      </c>
    </row>
    <row r="17" spans="1:3" ht="12.75">
      <c r="A17" t="s">
        <v>15</v>
      </c>
      <c r="C17" s="5">
        <v>0.039</v>
      </c>
    </row>
    <row r="18" ht="12.75">
      <c r="F18" t="s">
        <v>4</v>
      </c>
    </row>
    <row r="19" spans="1:7" ht="12.75">
      <c r="A19" s="3" t="s">
        <v>16</v>
      </c>
      <c r="G19" t="s">
        <v>4</v>
      </c>
    </row>
    <row r="20" ht="12.75">
      <c r="A20" s="6" t="s">
        <v>17</v>
      </c>
    </row>
    <row r="21" ht="12.75">
      <c r="A21" s="2" t="s">
        <v>18</v>
      </c>
    </row>
    <row r="22" ht="12.75">
      <c r="A22" s="7" t="s">
        <v>19</v>
      </c>
    </row>
    <row r="23" ht="12.75">
      <c r="A23" t="s">
        <v>20</v>
      </c>
    </row>
    <row r="24" ht="12.75">
      <c r="A24" s="7" t="s">
        <v>21</v>
      </c>
    </row>
    <row r="25" ht="12.75">
      <c r="A25" s="7" t="s">
        <v>22</v>
      </c>
    </row>
    <row r="27" ht="12.75">
      <c r="A27" s="3" t="s">
        <v>23</v>
      </c>
    </row>
    <row r="28" ht="12.75">
      <c r="A28" t="s">
        <v>24</v>
      </c>
    </row>
    <row r="29" ht="12.75">
      <c r="A29" s="7" t="s">
        <v>25</v>
      </c>
    </row>
    <row r="30" ht="12.75">
      <c r="A30" s="7" t="s">
        <v>26</v>
      </c>
    </row>
    <row r="31" ht="12.75">
      <c r="A31" s="7" t="s">
        <v>27</v>
      </c>
    </row>
    <row r="32" ht="12.75">
      <c r="A32" s="8" t="s">
        <v>28</v>
      </c>
    </row>
    <row r="33" ht="12.75">
      <c r="A33" t="s">
        <v>29</v>
      </c>
    </row>
    <row r="34" ht="12.75">
      <c r="A34" s="7" t="s">
        <v>30</v>
      </c>
    </row>
    <row r="35" ht="12.75">
      <c r="A35" s="7" t="s">
        <v>31</v>
      </c>
    </row>
    <row r="36" ht="12.75">
      <c r="A36" t="s">
        <v>32</v>
      </c>
    </row>
    <row r="37" ht="12.75">
      <c r="A37" s="7" t="s">
        <v>33</v>
      </c>
    </row>
    <row r="38" ht="12.75">
      <c r="K38" t="s">
        <v>4</v>
      </c>
    </row>
    <row r="39" ht="12.75">
      <c r="A39" s="3" t="s">
        <v>34</v>
      </c>
    </row>
    <row r="40" ht="12.75">
      <c r="A40" t="s">
        <v>35</v>
      </c>
    </row>
    <row r="41" ht="12.75">
      <c r="A41" s="8" t="s">
        <v>36</v>
      </c>
    </row>
    <row r="42" ht="12.75">
      <c r="A42" s="9" t="s">
        <v>37</v>
      </c>
    </row>
    <row r="43" ht="12.75">
      <c r="A43" t="s">
        <v>38</v>
      </c>
    </row>
    <row r="44" ht="12.75">
      <c r="A44" t="s">
        <v>39</v>
      </c>
    </row>
    <row r="46" spans="6:8" ht="12.75">
      <c r="F46" s="8" t="s">
        <v>40</v>
      </c>
      <c r="G46" s="8"/>
      <c r="H46" s="8"/>
    </row>
    <row r="47" spans="1:8" ht="12.75">
      <c r="A47" s="3" t="s">
        <v>41</v>
      </c>
      <c r="F47" s="8" t="s">
        <v>42</v>
      </c>
      <c r="G47" s="8"/>
      <c r="H47" s="8"/>
    </row>
    <row r="48" spans="1:7" ht="12.75">
      <c r="A48" s="10" t="s">
        <v>43</v>
      </c>
      <c r="B48" s="11" t="s">
        <v>44</v>
      </c>
      <c r="C48" s="11" t="s">
        <v>45</v>
      </c>
      <c r="D48" s="11" t="s">
        <v>46</v>
      </c>
      <c r="E48" s="12" t="s">
        <v>46</v>
      </c>
      <c r="F48" s="10" t="s">
        <v>47</v>
      </c>
      <c r="G48" s="12" t="s">
        <v>48</v>
      </c>
    </row>
    <row r="49" spans="1:7" ht="12.75">
      <c r="A49" s="13"/>
      <c r="B49" s="14"/>
      <c r="C49" s="14"/>
      <c r="D49" s="14"/>
      <c r="E49" s="15" t="s">
        <v>49</v>
      </c>
      <c r="F49" s="16" t="s">
        <v>50</v>
      </c>
      <c r="G49" s="15" t="s">
        <v>50</v>
      </c>
    </row>
    <row r="50" spans="1:9" ht="12.75">
      <c r="A50" s="10" t="s">
        <v>51</v>
      </c>
      <c r="B50" s="11">
        <v>23</v>
      </c>
      <c r="C50" s="17">
        <v>27574</v>
      </c>
      <c r="D50" s="18">
        <v>7141</v>
      </c>
      <c r="E50" s="18">
        <v>214</v>
      </c>
      <c r="F50" s="19"/>
      <c r="G50" s="20"/>
      <c r="I50" t="s">
        <v>52</v>
      </c>
    </row>
    <row r="51" spans="1:7" ht="12.75">
      <c r="A51" s="21" t="s">
        <v>53</v>
      </c>
      <c r="B51">
        <v>1</v>
      </c>
      <c r="C51" s="4">
        <v>20540</v>
      </c>
      <c r="D51" s="22">
        <v>6626</v>
      </c>
      <c r="E51" s="22">
        <v>1391</v>
      </c>
      <c r="F51" s="19"/>
      <c r="G51" s="20"/>
    </row>
    <row r="52" spans="1:7" ht="12.75">
      <c r="A52" s="21" t="s">
        <v>54</v>
      </c>
      <c r="B52">
        <v>30</v>
      </c>
      <c r="C52" s="4">
        <v>67871</v>
      </c>
      <c r="D52" s="22">
        <v>15081</v>
      </c>
      <c r="E52" s="22">
        <v>1056</v>
      </c>
      <c r="F52" s="19"/>
      <c r="G52" s="20"/>
    </row>
    <row r="53" spans="1:7" ht="12.75">
      <c r="A53" s="16" t="s">
        <v>55</v>
      </c>
      <c r="B53" s="14">
        <v>8</v>
      </c>
      <c r="C53" s="23">
        <v>21510</v>
      </c>
      <c r="D53" s="24">
        <v>5034</v>
      </c>
      <c r="E53" s="23">
        <v>453</v>
      </c>
      <c r="F53" s="19"/>
      <c r="G53" s="20"/>
    </row>
    <row r="54" spans="1:7" ht="12.75">
      <c r="A54" s="13" t="s">
        <v>56</v>
      </c>
      <c r="B54" s="14">
        <f>SUM(B50:B53)</f>
        <v>62</v>
      </c>
      <c r="C54" s="25">
        <f>SUM(C50:C53)</f>
        <v>137495</v>
      </c>
      <c r="D54" s="25">
        <f>SUM(D50:D53)</f>
        <v>33882</v>
      </c>
      <c r="E54" s="23">
        <f>SUM(E50:E53)</f>
        <v>3114</v>
      </c>
      <c r="F54" s="26">
        <v>3556</v>
      </c>
      <c r="G54" s="24">
        <f>E54+F54</f>
        <v>6670</v>
      </c>
    </row>
    <row r="56" ht="12.75">
      <c r="A56" t="s">
        <v>57</v>
      </c>
    </row>
    <row r="58" spans="1:5" ht="12.75">
      <c r="A58" s="10" t="s">
        <v>58</v>
      </c>
      <c r="B58" s="27"/>
      <c r="C58" s="27"/>
      <c r="D58" s="27"/>
      <c r="E58" s="28"/>
    </row>
    <row r="59" spans="1:5" ht="12.75">
      <c r="A59" s="21" t="s">
        <v>59</v>
      </c>
      <c r="B59" s="3" t="s">
        <v>60</v>
      </c>
      <c r="E59" s="20"/>
    </row>
    <row r="60" spans="1:5" ht="12.75">
      <c r="A60" s="16" t="s">
        <v>61</v>
      </c>
      <c r="B60" s="29" t="s">
        <v>62</v>
      </c>
      <c r="C60" s="29" t="s">
        <v>63</v>
      </c>
      <c r="D60" s="29" t="s">
        <v>54</v>
      </c>
      <c r="E60" s="15" t="s">
        <v>64</v>
      </c>
    </row>
    <row r="61" spans="1:8" ht="12.75">
      <c r="A61" s="21" t="s">
        <v>65</v>
      </c>
      <c r="B61" s="30">
        <v>0.168</v>
      </c>
      <c r="C61" s="30">
        <v>0.129</v>
      </c>
      <c r="D61" s="30">
        <v>0.097</v>
      </c>
      <c r="E61" s="31">
        <v>0.077</v>
      </c>
      <c r="H61" t="s">
        <v>4</v>
      </c>
    </row>
    <row r="62" spans="1:5" ht="12.75">
      <c r="A62" s="21" t="s">
        <v>66</v>
      </c>
      <c r="B62" s="30">
        <v>0.6</v>
      </c>
      <c r="C62" s="30">
        <v>0.58</v>
      </c>
      <c r="D62" s="30">
        <v>0.43</v>
      </c>
      <c r="E62" s="31">
        <v>0.33</v>
      </c>
    </row>
    <row r="63" spans="1:8" ht="12.75">
      <c r="A63" s="21" t="s">
        <v>67</v>
      </c>
      <c r="B63" s="30">
        <v>0.15</v>
      </c>
      <c r="C63" s="30">
        <v>0.21</v>
      </c>
      <c r="D63" s="30">
        <v>0.32</v>
      </c>
      <c r="E63" s="31">
        <v>0.42</v>
      </c>
      <c r="H63" t="s">
        <v>4</v>
      </c>
    </row>
    <row r="64" spans="1:5" ht="12.75">
      <c r="A64" s="16" t="s">
        <v>68</v>
      </c>
      <c r="B64" s="32">
        <v>0.085</v>
      </c>
      <c r="C64" s="32">
        <v>0.085</v>
      </c>
      <c r="D64" s="32">
        <v>0.149</v>
      </c>
      <c r="E64" s="33">
        <v>0.176</v>
      </c>
    </row>
    <row r="66" spans="1:5" ht="12.75">
      <c r="A66" s="10" t="s">
        <v>69</v>
      </c>
      <c r="B66" s="27"/>
      <c r="C66" s="27"/>
      <c r="D66" s="27"/>
      <c r="E66" s="28"/>
    </row>
    <row r="67" spans="1:5" ht="12.75">
      <c r="A67" s="21" t="s">
        <v>70</v>
      </c>
      <c r="E67" s="20"/>
    </row>
    <row r="68" spans="1:5" ht="12.75">
      <c r="A68" s="10" t="s">
        <v>71</v>
      </c>
      <c r="B68" s="27"/>
      <c r="C68" s="27"/>
      <c r="D68" s="27"/>
      <c r="E68" s="28"/>
    </row>
    <row r="69" spans="1:5" ht="12.75">
      <c r="A69" s="16" t="s">
        <v>72</v>
      </c>
      <c r="B69" s="29" t="s">
        <v>62</v>
      </c>
      <c r="C69" s="29" t="s">
        <v>63</v>
      </c>
      <c r="D69" s="29" t="s">
        <v>54</v>
      </c>
      <c r="E69" s="15" t="s">
        <v>64</v>
      </c>
    </row>
    <row r="70" spans="1:5" ht="12.75">
      <c r="A70" s="21" t="s">
        <v>73</v>
      </c>
      <c r="B70" s="30">
        <v>0.83</v>
      </c>
      <c r="C70" s="30">
        <v>0.774</v>
      </c>
      <c r="D70" s="30">
        <v>0.671</v>
      </c>
      <c r="E70" s="31">
        <v>0.625</v>
      </c>
    </row>
    <row r="71" spans="1:5" ht="12.75">
      <c r="A71" s="21" t="s">
        <v>74</v>
      </c>
      <c r="B71" s="30">
        <v>0.025</v>
      </c>
      <c r="C71" s="30">
        <v>0.085</v>
      </c>
      <c r="D71" s="30">
        <v>0.074</v>
      </c>
      <c r="E71" s="31">
        <v>0.085</v>
      </c>
    </row>
    <row r="72" spans="1:5" ht="12.75">
      <c r="A72" s="21" t="s">
        <v>75</v>
      </c>
      <c r="B72" s="34">
        <v>0.01</v>
      </c>
      <c r="C72" s="34">
        <v>0.032</v>
      </c>
      <c r="D72" s="34">
        <v>0.023</v>
      </c>
      <c r="E72" s="31">
        <v>0.023</v>
      </c>
    </row>
    <row r="73" spans="1:5" ht="12.75">
      <c r="A73" s="13" t="s">
        <v>76</v>
      </c>
      <c r="B73" s="32">
        <v>0.14</v>
      </c>
      <c r="C73" s="32">
        <v>0.1</v>
      </c>
      <c r="D73" s="32">
        <v>0.226</v>
      </c>
      <c r="E73" s="33">
        <v>0.261</v>
      </c>
    </row>
    <row r="75" spans="1:5" ht="12.75">
      <c r="A75" s="10" t="s">
        <v>77</v>
      </c>
      <c r="B75" s="27"/>
      <c r="C75" s="27"/>
      <c r="D75" s="27"/>
      <c r="E75" s="28"/>
    </row>
    <row r="76" spans="1:5" ht="12.75">
      <c r="A76" s="13" t="s">
        <v>78</v>
      </c>
      <c r="B76" s="29" t="s">
        <v>62</v>
      </c>
      <c r="C76" s="29" t="s">
        <v>63</v>
      </c>
      <c r="D76" s="29" t="s">
        <v>54</v>
      </c>
      <c r="E76" s="15" t="s">
        <v>64</v>
      </c>
    </row>
    <row r="77" spans="1:5" ht="12.75">
      <c r="A77" s="21" t="s">
        <v>79</v>
      </c>
      <c r="E77" s="20"/>
    </row>
    <row r="78" spans="1:5" ht="12.75">
      <c r="A78" s="35" t="s">
        <v>80</v>
      </c>
      <c r="B78" s="30">
        <v>0.54</v>
      </c>
      <c r="C78" s="30">
        <v>0.72</v>
      </c>
      <c r="D78" s="30">
        <v>0.7</v>
      </c>
      <c r="E78" s="31">
        <v>0.76</v>
      </c>
    </row>
    <row r="79" spans="1:5" ht="12.75">
      <c r="A79" s="21" t="s">
        <v>81</v>
      </c>
      <c r="B79" s="30"/>
      <c r="C79" s="30"/>
      <c r="D79" s="30"/>
      <c r="E79" s="31"/>
    </row>
    <row r="80" spans="1:5" ht="12.75">
      <c r="A80" s="35" t="s">
        <v>82</v>
      </c>
      <c r="B80" s="30">
        <v>0.83</v>
      </c>
      <c r="C80" s="30">
        <v>0.87</v>
      </c>
      <c r="D80" s="30">
        <v>0.89</v>
      </c>
      <c r="E80" s="31">
        <v>0.87</v>
      </c>
    </row>
    <row r="81" spans="1:5" ht="12.75">
      <c r="A81" s="13" t="s">
        <v>83</v>
      </c>
      <c r="B81" s="32">
        <v>0.86</v>
      </c>
      <c r="C81" s="32">
        <v>0.91</v>
      </c>
      <c r="D81" s="32">
        <v>0.89</v>
      </c>
      <c r="E81" s="33">
        <v>0.83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zoomScale="148" zoomScaleNormal="148" workbookViewId="0" topLeftCell="A124">
      <selection activeCell="C129" sqref="C129"/>
    </sheetView>
  </sheetViews>
  <sheetFormatPr defaultColWidth="11.421875" defaultRowHeight="12.75"/>
  <cols>
    <col min="1" max="1" width="35.57421875" style="0" customWidth="1"/>
    <col min="2" max="2" width="11.57421875" style="0" customWidth="1"/>
    <col min="3" max="3" width="13.140625" style="0" customWidth="1"/>
    <col min="4" max="4" width="13.7109375" style="0" customWidth="1"/>
    <col min="5" max="5" width="14.00390625" style="0" customWidth="1"/>
    <col min="6" max="16384" width="11.57421875" style="0" customWidth="1"/>
  </cols>
  <sheetData>
    <row r="1" spans="1:22" ht="12.75">
      <c r="A1" s="1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>
      <c r="A3" s="37" t="s">
        <v>85</v>
      </c>
      <c r="B3" s="38" t="s">
        <v>86</v>
      </c>
      <c r="C3" s="39" t="s">
        <v>87</v>
      </c>
      <c r="D3" s="40" t="s">
        <v>88</v>
      </c>
      <c r="E3" s="41" t="s">
        <v>89</v>
      </c>
      <c r="F3" s="42" t="s">
        <v>90</v>
      </c>
      <c r="G3" s="43" t="s">
        <v>91</v>
      </c>
      <c r="H3" s="43" t="s">
        <v>92</v>
      </c>
      <c r="I3" s="43" t="s">
        <v>93</v>
      </c>
      <c r="J3" s="44" t="s">
        <v>94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2.75">
      <c r="A4" s="45" t="s">
        <v>95</v>
      </c>
      <c r="B4" s="36"/>
      <c r="C4" s="36"/>
      <c r="E4" s="46"/>
      <c r="F4" s="4">
        <f>SUM(B5:B12)</f>
        <v>21510</v>
      </c>
      <c r="G4" s="47">
        <f>AVERAGE(C5:C12)</f>
        <v>4.3175</v>
      </c>
      <c r="H4" s="48">
        <f>SUM(D5:D12)</f>
        <v>5033.721285537075</v>
      </c>
      <c r="I4" s="30">
        <v>0.09</v>
      </c>
      <c r="J4" s="49">
        <f>I4*H4</f>
        <v>453.03491569833676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2.75">
      <c r="A5" s="50" t="s">
        <v>96</v>
      </c>
      <c r="B5" s="36">
        <v>1269</v>
      </c>
      <c r="C5" s="36">
        <v>4.32</v>
      </c>
      <c r="D5" s="51">
        <f>B5/4.5</f>
        <v>282</v>
      </c>
      <c r="E5" s="46" t="s">
        <v>97</v>
      </c>
      <c r="F5" s="4"/>
      <c r="H5" s="48"/>
      <c r="I5" s="30"/>
      <c r="J5" s="4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.75">
      <c r="A6" s="52" t="s">
        <v>98</v>
      </c>
      <c r="B6" s="53">
        <v>2757</v>
      </c>
      <c r="C6" s="54">
        <v>4.5</v>
      </c>
      <c r="D6" s="48">
        <f aca="true" t="shared" si="0" ref="D6:D12">B6/C6</f>
        <v>612.6666666666666</v>
      </c>
      <c r="E6" s="55" t="s">
        <v>97</v>
      </c>
      <c r="F6" s="4"/>
      <c r="H6" s="48"/>
      <c r="I6" s="30"/>
      <c r="J6" s="4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>
      <c r="A7" s="52" t="s">
        <v>99</v>
      </c>
      <c r="B7" s="53">
        <v>1568</v>
      </c>
      <c r="C7" s="54">
        <v>4.5</v>
      </c>
      <c r="D7" s="48">
        <f t="shared" si="0"/>
        <v>348.44444444444446</v>
      </c>
      <c r="E7" s="55" t="s">
        <v>97</v>
      </c>
      <c r="F7" s="4"/>
      <c r="H7" s="48"/>
      <c r="I7" s="30"/>
      <c r="J7" s="4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50" t="s">
        <v>100</v>
      </c>
      <c r="B8" s="36">
        <v>7326</v>
      </c>
      <c r="C8" s="36">
        <v>3.7</v>
      </c>
      <c r="D8" s="48">
        <f t="shared" si="0"/>
        <v>1980</v>
      </c>
      <c r="E8" s="46" t="s">
        <v>97</v>
      </c>
      <c r="F8" s="4"/>
      <c r="H8" s="48"/>
      <c r="I8" s="30"/>
      <c r="J8" s="4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2.75">
      <c r="A9" s="50" t="s">
        <v>101</v>
      </c>
      <c r="B9" s="36">
        <v>4575</v>
      </c>
      <c r="C9" s="36">
        <v>5.7</v>
      </c>
      <c r="D9" s="48">
        <f t="shared" si="0"/>
        <v>802.6315789473684</v>
      </c>
      <c r="E9" s="46" t="s">
        <v>97</v>
      </c>
      <c r="F9" s="4"/>
      <c r="H9" s="48"/>
      <c r="I9" s="30"/>
      <c r="J9" s="49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>
      <c r="A10" s="50" t="s">
        <v>102</v>
      </c>
      <c r="B10" s="36">
        <v>1726</v>
      </c>
      <c r="C10" s="36">
        <v>4.32</v>
      </c>
      <c r="D10" s="48">
        <f t="shared" si="0"/>
        <v>399.537037037037</v>
      </c>
      <c r="E10" s="46" t="s">
        <v>97</v>
      </c>
      <c r="F10" s="4"/>
      <c r="H10" s="48"/>
      <c r="I10" s="30"/>
      <c r="J10" s="4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2.75">
      <c r="A11" s="50" t="s">
        <v>103</v>
      </c>
      <c r="B11" s="36">
        <v>1312</v>
      </c>
      <c r="C11" s="36">
        <v>4.2</v>
      </c>
      <c r="D11" s="48">
        <f t="shared" si="0"/>
        <v>312.38095238095235</v>
      </c>
      <c r="E11" s="46" t="s">
        <v>97</v>
      </c>
      <c r="F11" s="4"/>
      <c r="H11" s="48"/>
      <c r="I11" s="30"/>
      <c r="J11" s="49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2.75">
      <c r="A12" s="50" t="s">
        <v>104</v>
      </c>
      <c r="B12" s="36">
        <v>977</v>
      </c>
      <c r="C12" s="36">
        <v>3.3</v>
      </c>
      <c r="D12" s="48">
        <f t="shared" si="0"/>
        <v>296.06060606060606</v>
      </c>
      <c r="E12" s="46" t="s">
        <v>97</v>
      </c>
      <c r="F12" s="4"/>
      <c r="H12" s="48"/>
      <c r="I12" s="30"/>
      <c r="J12" s="4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2.75">
      <c r="A13" s="45" t="s">
        <v>105</v>
      </c>
      <c r="B13" s="36"/>
      <c r="C13" s="36"/>
      <c r="E13" s="46"/>
      <c r="F13" s="4">
        <f>SUM(B14:B43)</f>
        <v>67871</v>
      </c>
      <c r="G13" s="56">
        <f>AVERAGE(C14:C43)</f>
        <v>4.709999999999999</v>
      </c>
      <c r="H13" s="48">
        <f>SUM(D14:D43)</f>
        <v>15081.289344658571</v>
      </c>
      <c r="I13" s="57">
        <v>0.07</v>
      </c>
      <c r="J13" s="49">
        <f>I13*H13</f>
        <v>1055.6902541261002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52" t="s">
        <v>106</v>
      </c>
      <c r="B14" s="53">
        <v>1923</v>
      </c>
      <c r="C14" s="54">
        <v>5.6</v>
      </c>
      <c r="D14" s="58">
        <f aca="true" t="shared" si="1" ref="D14:D43">B14/C14</f>
        <v>343.39285714285717</v>
      </c>
      <c r="E14" s="55" t="s">
        <v>97</v>
      </c>
      <c r="F14" s="4"/>
      <c r="H14" s="48"/>
      <c r="I14" s="30"/>
      <c r="J14" s="49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52" t="s">
        <v>107</v>
      </c>
      <c r="B15" s="53">
        <v>1920</v>
      </c>
      <c r="C15" s="54">
        <v>4.2</v>
      </c>
      <c r="D15" s="58">
        <f t="shared" si="1"/>
        <v>457.1428571428571</v>
      </c>
      <c r="E15" s="55" t="s">
        <v>97</v>
      </c>
      <c r="H15" s="48"/>
      <c r="I15" s="30"/>
      <c r="J15" s="4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52" t="s">
        <v>108</v>
      </c>
      <c r="B16" s="53">
        <v>5973</v>
      </c>
      <c r="C16" s="54">
        <v>4.6</v>
      </c>
      <c r="D16" s="58">
        <f t="shared" si="1"/>
        <v>1298.4782608695652</v>
      </c>
      <c r="E16" s="55" t="s">
        <v>97</v>
      </c>
      <c r="F16" s="4"/>
      <c r="H16" s="48"/>
      <c r="I16" s="30"/>
      <c r="J16" s="4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52" t="s">
        <v>109</v>
      </c>
      <c r="B17" s="53">
        <v>1437</v>
      </c>
      <c r="C17" s="54">
        <v>4</v>
      </c>
      <c r="D17" s="58">
        <f t="shared" si="1"/>
        <v>359.25</v>
      </c>
      <c r="E17" s="55" t="s">
        <v>97</v>
      </c>
      <c r="F17" s="4"/>
      <c r="H17" s="48"/>
      <c r="I17" s="30"/>
      <c r="J17" s="49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2.75">
      <c r="A18" s="52" t="s">
        <v>110</v>
      </c>
      <c r="B18" s="53">
        <v>505</v>
      </c>
      <c r="C18" s="54">
        <v>3.9</v>
      </c>
      <c r="D18" s="58">
        <f t="shared" si="1"/>
        <v>129.4871794871795</v>
      </c>
      <c r="E18" s="55" t="s">
        <v>111</v>
      </c>
      <c r="F18" s="4"/>
      <c r="H18" s="48"/>
      <c r="I18" s="30"/>
      <c r="J18" s="4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52" t="s">
        <v>112</v>
      </c>
      <c r="B19" s="53">
        <v>1635</v>
      </c>
      <c r="C19" s="54">
        <v>3.7</v>
      </c>
      <c r="D19" s="58">
        <f t="shared" si="1"/>
        <v>441.8918918918919</v>
      </c>
      <c r="E19" s="55" t="s">
        <v>111</v>
      </c>
      <c r="F19" s="4"/>
      <c r="H19" s="48"/>
      <c r="I19" s="30"/>
      <c r="J19" s="4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2.75">
      <c r="A20" s="52" t="s">
        <v>113</v>
      </c>
      <c r="B20" s="53">
        <v>667</v>
      </c>
      <c r="C20" s="54">
        <v>5</v>
      </c>
      <c r="D20" s="58">
        <f t="shared" si="1"/>
        <v>133.4</v>
      </c>
      <c r="E20" s="55" t="s">
        <v>97</v>
      </c>
      <c r="F20" s="4"/>
      <c r="H20" s="48"/>
      <c r="I20" s="30"/>
      <c r="J20" s="4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2.75">
      <c r="A21" s="52" t="s">
        <v>114</v>
      </c>
      <c r="B21" s="53">
        <v>1485</v>
      </c>
      <c r="C21" s="54">
        <v>3.8</v>
      </c>
      <c r="D21" s="58">
        <f t="shared" si="1"/>
        <v>390.7894736842105</v>
      </c>
      <c r="E21" s="55" t="s">
        <v>97</v>
      </c>
      <c r="F21" s="4"/>
      <c r="H21" s="48"/>
      <c r="I21" s="30"/>
      <c r="J21" s="49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2.75">
      <c r="A22" s="52" t="s">
        <v>115</v>
      </c>
      <c r="B22" s="53">
        <v>2288</v>
      </c>
      <c r="C22" s="54">
        <v>5.2</v>
      </c>
      <c r="D22" s="58">
        <f t="shared" si="1"/>
        <v>440</v>
      </c>
      <c r="E22" s="55" t="s">
        <v>97</v>
      </c>
      <c r="F22" s="4"/>
      <c r="H22" s="48"/>
      <c r="I22" s="30"/>
      <c r="J22" s="49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2.75">
      <c r="A23" s="52" t="s">
        <v>116</v>
      </c>
      <c r="B23" s="53">
        <v>2227</v>
      </c>
      <c r="C23" s="54">
        <v>5.4</v>
      </c>
      <c r="D23" s="58">
        <f t="shared" si="1"/>
        <v>412.4074074074074</v>
      </c>
      <c r="E23" s="55" t="s">
        <v>97</v>
      </c>
      <c r="F23" s="4"/>
      <c r="H23" s="48"/>
      <c r="I23" s="30"/>
      <c r="J23" s="49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2.75">
      <c r="A24" s="52" t="s">
        <v>117</v>
      </c>
      <c r="B24" s="53">
        <v>8542</v>
      </c>
      <c r="C24" s="54">
        <v>4.8</v>
      </c>
      <c r="D24" s="58">
        <f t="shared" si="1"/>
        <v>1779.5833333333335</v>
      </c>
      <c r="E24" s="55" t="s">
        <v>97</v>
      </c>
      <c r="F24" s="4"/>
      <c r="H24" s="48"/>
      <c r="I24" s="30"/>
      <c r="J24" s="49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2.75">
      <c r="A25" s="52" t="s">
        <v>118</v>
      </c>
      <c r="B25" s="53">
        <v>1001</v>
      </c>
      <c r="C25" s="54">
        <v>5.4</v>
      </c>
      <c r="D25" s="58">
        <f t="shared" si="1"/>
        <v>185.37037037037035</v>
      </c>
      <c r="E25" s="55" t="s">
        <v>97</v>
      </c>
      <c r="F25" s="4"/>
      <c r="H25" s="48"/>
      <c r="I25" s="30"/>
      <c r="J25" s="4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2.75">
      <c r="A26" s="52" t="s">
        <v>119</v>
      </c>
      <c r="B26" s="53">
        <v>437</v>
      </c>
      <c r="C26" s="54">
        <v>4.9</v>
      </c>
      <c r="D26" s="58">
        <f t="shared" si="1"/>
        <v>89.18367346938774</v>
      </c>
      <c r="E26" s="55" t="s">
        <v>97</v>
      </c>
      <c r="F26" s="4"/>
      <c r="H26" s="48"/>
      <c r="I26" s="30"/>
      <c r="J26" s="49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2.75">
      <c r="A27" s="52" t="s">
        <v>120</v>
      </c>
      <c r="B27" s="53">
        <v>609</v>
      </c>
      <c r="C27" s="54">
        <v>4.1</v>
      </c>
      <c r="D27" s="58">
        <f t="shared" si="1"/>
        <v>148.53658536585368</v>
      </c>
      <c r="E27" s="55" t="s">
        <v>111</v>
      </c>
      <c r="F27" s="4"/>
      <c r="H27" s="48"/>
      <c r="I27" s="30"/>
      <c r="J27" s="49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52" t="s">
        <v>121</v>
      </c>
      <c r="B28" s="53">
        <v>906</v>
      </c>
      <c r="C28" s="54">
        <v>4.3</v>
      </c>
      <c r="D28" s="58">
        <f t="shared" si="1"/>
        <v>210.69767441860466</v>
      </c>
      <c r="E28" s="55" t="s">
        <v>97</v>
      </c>
      <c r="F28" s="4"/>
      <c r="H28" s="48"/>
      <c r="I28" s="30"/>
      <c r="J28" s="49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52" t="s">
        <v>122</v>
      </c>
      <c r="B29" s="53">
        <v>1529</v>
      </c>
      <c r="C29" s="54">
        <v>4.9</v>
      </c>
      <c r="D29" s="58">
        <f t="shared" si="1"/>
        <v>312.0408163265306</v>
      </c>
      <c r="E29" s="55" t="s">
        <v>97</v>
      </c>
      <c r="F29" s="4"/>
      <c r="H29" s="48"/>
      <c r="I29" s="30"/>
      <c r="J29" s="49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2.75">
      <c r="A30" s="52" t="s">
        <v>123</v>
      </c>
      <c r="B30" s="53">
        <v>663</v>
      </c>
      <c r="C30" s="54">
        <v>6</v>
      </c>
      <c r="D30" s="58">
        <f t="shared" si="1"/>
        <v>110.5</v>
      </c>
      <c r="E30" s="55" t="s">
        <v>124</v>
      </c>
      <c r="F30" s="4"/>
      <c r="H30" s="48"/>
      <c r="I30" s="30"/>
      <c r="J30" s="49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2.75">
      <c r="A31" s="52" t="s">
        <v>125</v>
      </c>
      <c r="B31" s="53">
        <v>995</v>
      </c>
      <c r="C31" s="54">
        <v>3.5</v>
      </c>
      <c r="D31" s="58">
        <f t="shared" si="1"/>
        <v>284.2857142857143</v>
      </c>
      <c r="E31" s="55" t="s">
        <v>97</v>
      </c>
      <c r="F31" s="4"/>
      <c r="H31" s="48"/>
      <c r="I31" s="30"/>
      <c r="J31" s="4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2.75">
      <c r="A32" s="52" t="s">
        <v>126</v>
      </c>
      <c r="B32" s="53">
        <v>2560</v>
      </c>
      <c r="C32" s="54">
        <v>5</v>
      </c>
      <c r="D32" s="58">
        <f t="shared" si="1"/>
        <v>512</v>
      </c>
      <c r="E32" s="55" t="s">
        <v>97</v>
      </c>
      <c r="F32" s="4"/>
      <c r="H32" s="48"/>
      <c r="I32" s="30"/>
      <c r="J32" s="49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2.75">
      <c r="A33" s="52" t="s">
        <v>127</v>
      </c>
      <c r="B33" s="53">
        <v>1339</v>
      </c>
      <c r="C33" s="54">
        <v>5.6</v>
      </c>
      <c r="D33" s="58">
        <f t="shared" si="1"/>
        <v>239.10714285714286</v>
      </c>
      <c r="E33" s="55" t="s">
        <v>97</v>
      </c>
      <c r="F33" s="4"/>
      <c r="H33" s="48"/>
      <c r="I33" s="30"/>
      <c r="J33" s="4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12.75">
      <c r="A34" s="52" t="s">
        <v>128</v>
      </c>
      <c r="B34" s="53">
        <v>3043</v>
      </c>
      <c r="C34" s="54">
        <v>4.5</v>
      </c>
      <c r="D34" s="58">
        <f t="shared" si="1"/>
        <v>676.2222222222222</v>
      </c>
      <c r="E34" s="55" t="s">
        <v>97</v>
      </c>
      <c r="F34" s="4"/>
      <c r="H34" s="48"/>
      <c r="I34" s="30"/>
      <c r="J34" s="49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2.75">
      <c r="A35" s="52" t="s">
        <v>129</v>
      </c>
      <c r="B35" s="53">
        <v>4415</v>
      </c>
      <c r="C35" s="54">
        <v>3.7</v>
      </c>
      <c r="D35" s="58">
        <f t="shared" si="1"/>
        <v>1193.2432432432431</v>
      </c>
      <c r="E35" s="55" t="s">
        <v>97</v>
      </c>
      <c r="F35" s="4"/>
      <c r="H35" s="48"/>
      <c r="I35" s="30"/>
      <c r="J35" s="4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12.75">
      <c r="A36" s="52" t="s">
        <v>130</v>
      </c>
      <c r="B36" s="53">
        <v>891</v>
      </c>
      <c r="C36" s="54">
        <v>5.2</v>
      </c>
      <c r="D36" s="58">
        <f t="shared" si="1"/>
        <v>171.34615384615384</v>
      </c>
      <c r="E36" s="55" t="s">
        <v>97</v>
      </c>
      <c r="F36" s="4"/>
      <c r="H36" s="48"/>
      <c r="I36" s="30"/>
      <c r="J36" s="49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12.75">
      <c r="A37" s="52" t="s">
        <v>131</v>
      </c>
      <c r="B37" s="53">
        <v>1044</v>
      </c>
      <c r="C37" s="54">
        <v>4.6</v>
      </c>
      <c r="D37" s="58">
        <f t="shared" si="1"/>
        <v>226.95652173913047</v>
      </c>
      <c r="E37" s="55" t="s">
        <v>97</v>
      </c>
      <c r="F37" s="4"/>
      <c r="H37" s="48"/>
      <c r="I37" s="30"/>
      <c r="J37" s="49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12.75">
      <c r="A38" s="52" t="s">
        <v>132</v>
      </c>
      <c r="B38" s="53">
        <v>2009</v>
      </c>
      <c r="C38" s="54">
        <v>4.5</v>
      </c>
      <c r="D38" s="58">
        <f t="shared" si="1"/>
        <v>446.44444444444446</v>
      </c>
      <c r="E38" s="55" t="s">
        <v>97</v>
      </c>
      <c r="F38" s="4"/>
      <c r="H38" s="48"/>
      <c r="I38" s="30"/>
      <c r="J38" s="4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2.75">
      <c r="A39" s="52" t="s">
        <v>133</v>
      </c>
      <c r="B39" s="53">
        <v>635</v>
      </c>
      <c r="C39" s="54">
        <v>5.7</v>
      </c>
      <c r="D39" s="58">
        <f t="shared" si="1"/>
        <v>111.40350877192982</v>
      </c>
      <c r="E39" s="55" t="s">
        <v>97</v>
      </c>
      <c r="F39" s="4"/>
      <c r="H39" s="48"/>
      <c r="I39" s="30"/>
      <c r="J39" s="49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>
      <c r="A40" s="52" t="s">
        <v>134</v>
      </c>
      <c r="B40" s="53">
        <v>1881</v>
      </c>
      <c r="C40" s="54">
        <v>5.4</v>
      </c>
      <c r="D40" s="58">
        <f t="shared" si="1"/>
        <v>348.3333333333333</v>
      </c>
      <c r="E40" s="55" t="s">
        <v>97</v>
      </c>
      <c r="F40" s="4"/>
      <c r="H40" s="48"/>
      <c r="I40" s="30"/>
      <c r="J40" s="49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>
      <c r="A41" s="52" t="s">
        <v>135</v>
      </c>
      <c r="B41" s="53">
        <v>4545</v>
      </c>
      <c r="C41" s="54">
        <v>4.2</v>
      </c>
      <c r="D41" s="58">
        <f t="shared" si="1"/>
        <v>1082.142857142857</v>
      </c>
      <c r="E41" s="55" t="s">
        <v>97</v>
      </c>
      <c r="F41" s="4"/>
      <c r="H41" s="48"/>
      <c r="I41" s="30"/>
      <c r="J41" s="49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>
      <c r="A42" s="52" t="s">
        <v>136</v>
      </c>
      <c r="B42" s="53">
        <v>8135</v>
      </c>
      <c r="C42" s="54">
        <v>3.9</v>
      </c>
      <c r="D42" s="58">
        <f t="shared" si="1"/>
        <v>2085.897435897436</v>
      </c>
      <c r="E42" s="55" t="s">
        <v>97</v>
      </c>
      <c r="F42" s="4"/>
      <c r="H42" s="48"/>
      <c r="I42" s="30"/>
      <c r="J42" s="49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12.75">
      <c r="A43" s="52" t="s">
        <v>137</v>
      </c>
      <c r="B43" s="53">
        <v>2632</v>
      </c>
      <c r="C43" s="54">
        <v>5.7</v>
      </c>
      <c r="D43" s="58">
        <f t="shared" si="1"/>
        <v>461.7543859649123</v>
      </c>
      <c r="E43" s="55" t="s">
        <v>97</v>
      </c>
      <c r="F43" s="4"/>
      <c r="H43" s="48"/>
      <c r="I43" s="30"/>
      <c r="J43" s="49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>
      <c r="A44" s="45" t="s">
        <v>138</v>
      </c>
      <c r="D44" s="58"/>
      <c r="E44" s="20"/>
      <c r="F44" s="4">
        <f>SUM(B45:B65)</f>
        <v>27574</v>
      </c>
      <c r="G44" s="47">
        <f>AVERAGE(C45:C65)</f>
        <v>3.8299999999999996</v>
      </c>
      <c r="H44" s="48">
        <f>SUM(D45:D65)</f>
        <v>7141.1110478140745</v>
      </c>
      <c r="I44" s="30">
        <v>0.03</v>
      </c>
      <c r="J44" s="49">
        <f>I44*H44</f>
        <v>214.23333143442224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52" t="s">
        <v>139</v>
      </c>
      <c r="B45" s="53">
        <v>577</v>
      </c>
      <c r="C45" s="54">
        <v>4.8</v>
      </c>
      <c r="D45" s="58">
        <f aca="true" t="shared" si="2" ref="D45:D65">B45/C45</f>
        <v>120.20833333333334</v>
      </c>
      <c r="E45" s="55" t="s">
        <v>62</v>
      </c>
      <c r="F45" s="4"/>
      <c r="G45" s="48"/>
      <c r="H45" s="30"/>
      <c r="I45" s="48"/>
      <c r="J45" s="4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>
      <c r="A46" s="52" t="s">
        <v>140</v>
      </c>
      <c r="B46" s="53">
        <v>5253</v>
      </c>
      <c r="C46" s="54">
        <v>3.8</v>
      </c>
      <c r="D46" s="58">
        <f t="shared" si="2"/>
        <v>1382.3684210526317</v>
      </c>
      <c r="E46" s="55" t="s">
        <v>62</v>
      </c>
      <c r="F46" s="4"/>
      <c r="H46" s="30"/>
      <c r="I46" s="48"/>
      <c r="J46" s="4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2.75">
      <c r="A47" s="52" t="s">
        <v>141</v>
      </c>
      <c r="B47" s="53">
        <v>1895</v>
      </c>
      <c r="C47" s="54">
        <v>4.1</v>
      </c>
      <c r="D47" s="58">
        <f t="shared" si="2"/>
        <v>462.19512195121956</v>
      </c>
      <c r="E47" s="55" t="s">
        <v>62</v>
      </c>
      <c r="F47" s="4"/>
      <c r="G47" s="48"/>
      <c r="H47" s="30"/>
      <c r="I47" s="48"/>
      <c r="J47" s="4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52" t="s">
        <v>142</v>
      </c>
      <c r="B48" s="53">
        <v>173</v>
      </c>
      <c r="C48" s="54">
        <v>2.3</v>
      </c>
      <c r="D48" s="58">
        <f t="shared" si="2"/>
        <v>75.21739130434783</v>
      </c>
      <c r="E48" s="55" t="s">
        <v>62</v>
      </c>
      <c r="F48" s="4"/>
      <c r="G48" s="48"/>
      <c r="H48" s="30"/>
      <c r="I48" s="48"/>
      <c r="J48" s="4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>
      <c r="A49" s="52" t="s">
        <v>143</v>
      </c>
      <c r="B49" s="53">
        <v>872</v>
      </c>
      <c r="C49" s="59">
        <v>3.83</v>
      </c>
      <c r="D49" s="58">
        <f t="shared" si="2"/>
        <v>227.6762402088773</v>
      </c>
      <c r="E49" s="55" t="s">
        <v>62</v>
      </c>
      <c r="F49" s="4"/>
      <c r="G49" s="48"/>
      <c r="H49" s="30"/>
      <c r="I49" s="48"/>
      <c r="J49" s="4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52" t="s">
        <v>144</v>
      </c>
      <c r="B50" s="53">
        <v>166</v>
      </c>
      <c r="C50" s="54">
        <v>2.7</v>
      </c>
      <c r="D50" s="58">
        <f t="shared" si="2"/>
        <v>61.48148148148148</v>
      </c>
      <c r="E50" s="55" t="s">
        <v>62</v>
      </c>
      <c r="F50" s="4"/>
      <c r="G50" s="48"/>
      <c r="H50" s="30"/>
      <c r="I50" s="48"/>
      <c r="J50" s="4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52" t="s">
        <v>145</v>
      </c>
      <c r="B51" s="53">
        <v>1261</v>
      </c>
      <c r="C51" s="54">
        <v>3.3</v>
      </c>
      <c r="D51" s="58">
        <f t="shared" si="2"/>
        <v>382.1212121212121</v>
      </c>
      <c r="E51" s="55" t="s">
        <v>62</v>
      </c>
      <c r="F51" s="4"/>
      <c r="G51" s="48"/>
      <c r="H51" s="30"/>
      <c r="I51" s="48"/>
      <c r="J51" s="4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52" t="s">
        <v>146</v>
      </c>
      <c r="B52" s="53">
        <v>352</v>
      </c>
      <c r="C52" s="54">
        <v>4.8</v>
      </c>
      <c r="D52" s="58">
        <f t="shared" si="2"/>
        <v>73.33333333333334</v>
      </c>
      <c r="E52" s="55" t="s">
        <v>97</v>
      </c>
      <c r="F52" s="4"/>
      <c r="G52" s="48"/>
      <c r="H52" s="30"/>
      <c r="I52" s="48"/>
      <c r="J52" s="4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52" t="s">
        <v>147</v>
      </c>
      <c r="B53" s="53">
        <v>865</v>
      </c>
      <c r="C53" s="54">
        <v>4</v>
      </c>
      <c r="D53" s="58">
        <f t="shared" si="2"/>
        <v>216.25</v>
      </c>
      <c r="E53" s="55" t="s">
        <v>97</v>
      </c>
      <c r="F53" s="4"/>
      <c r="G53" s="48"/>
      <c r="H53" s="30"/>
      <c r="I53" s="48"/>
      <c r="J53" s="4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52" t="s">
        <v>148</v>
      </c>
      <c r="B54" s="53">
        <v>1786</v>
      </c>
      <c r="C54" s="54">
        <v>4.1</v>
      </c>
      <c r="D54" s="58">
        <f t="shared" si="2"/>
        <v>435.609756097561</v>
      </c>
      <c r="E54" s="55" t="s">
        <v>62</v>
      </c>
      <c r="F54" s="4"/>
      <c r="G54" s="48"/>
      <c r="H54" s="30"/>
      <c r="I54" s="48"/>
      <c r="J54" s="4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52" t="s">
        <v>149</v>
      </c>
      <c r="B55" s="53">
        <v>2148</v>
      </c>
      <c r="C55" s="54">
        <v>3.8</v>
      </c>
      <c r="D55" s="58">
        <f t="shared" si="2"/>
        <v>565.2631578947369</v>
      </c>
      <c r="E55" s="55" t="s">
        <v>62</v>
      </c>
      <c r="F55" s="4"/>
      <c r="G55" s="48"/>
      <c r="H55" s="30"/>
      <c r="I55" s="48"/>
      <c r="J55" s="4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52" t="s">
        <v>150</v>
      </c>
      <c r="B56" s="53">
        <v>212</v>
      </c>
      <c r="C56" s="54">
        <v>3.5</v>
      </c>
      <c r="D56" s="58">
        <f t="shared" si="2"/>
        <v>60.57142857142857</v>
      </c>
      <c r="E56" s="55" t="s">
        <v>62</v>
      </c>
      <c r="F56" s="4"/>
      <c r="G56" s="48"/>
      <c r="H56" s="30"/>
      <c r="I56" s="48"/>
      <c r="J56" s="4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52" t="s">
        <v>151</v>
      </c>
      <c r="B57" s="53">
        <v>1331</v>
      </c>
      <c r="C57" s="54">
        <v>3.5</v>
      </c>
      <c r="D57" s="58">
        <f t="shared" si="2"/>
        <v>380.2857142857143</v>
      </c>
      <c r="E57" s="55" t="s">
        <v>62</v>
      </c>
      <c r="F57" s="4"/>
      <c r="G57" s="48"/>
      <c r="H57" s="30"/>
      <c r="I57" s="48"/>
      <c r="J57" s="4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52" t="s">
        <v>152</v>
      </c>
      <c r="B58" s="53">
        <v>3398</v>
      </c>
      <c r="C58" s="54">
        <v>3.8</v>
      </c>
      <c r="D58" s="58">
        <f t="shared" si="2"/>
        <v>894.2105263157895</v>
      </c>
      <c r="E58" s="55" t="s">
        <v>62</v>
      </c>
      <c r="F58" s="4"/>
      <c r="G58" s="48"/>
      <c r="H58" s="30"/>
      <c r="I58" s="48"/>
      <c r="J58" s="4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52" t="s">
        <v>153</v>
      </c>
      <c r="B59" s="53">
        <v>2406</v>
      </c>
      <c r="C59" s="54">
        <v>3.9</v>
      </c>
      <c r="D59" s="58">
        <f t="shared" si="2"/>
        <v>616.9230769230769</v>
      </c>
      <c r="E59" s="55" t="s">
        <v>62</v>
      </c>
      <c r="F59" s="4"/>
      <c r="G59" s="48"/>
      <c r="H59" s="30"/>
      <c r="I59" s="48"/>
      <c r="J59" s="4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52" t="s">
        <v>154</v>
      </c>
      <c r="B60" s="53">
        <v>1599</v>
      </c>
      <c r="C60" s="54">
        <v>4.6</v>
      </c>
      <c r="D60" s="58">
        <f t="shared" si="2"/>
        <v>347.60869565217394</v>
      </c>
      <c r="E60" s="55" t="s">
        <v>62</v>
      </c>
      <c r="F60" s="4"/>
      <c r="G60" s="48"/>
      <c r="H60" s="30"/>
      <c r="I60" s="48"/>
      <c r="J60" s="4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>
      <c r="A61" s="52" t="s">
        <v>155</v>
      </c>
      <c r="B61" s="53">
        <v>958</v>
      </c>
      <c r="C61" s="60">
        <v>4.2</v>
      </c>
      <c r="D61" s="58">
        <f t="shared" si="2"/>
        <v>228.09523809523807</v>
      </c>
      <c r="E61" s="55" t="s">
        <v>97</v>
      </c>
      <c r="F61" s="4"/>
      <c r="G61" s="48"/>
      <c r="H61" s="30"/>
      <c r="I61" s="48"/>
      <c r="J61" s="4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2.75">
      <c r="A62" s="52" t="s">
        <v>156</v>
      </c>
      <c r="B62" s="53">
        <v>175</v>
      </c>
      <c r="C62" s="54">
        <v>3.6</v>
      </c>
      <c r="D62" s="58">
        <f t="shared" si="2"/>
        <v>48.61111111111111</v>
      </c>
      <c r="E62" s="55" t="s">
        <v>62</v>
      </c>
      <c r="F62" s="4"/>
      <c r="G62" s="48"/>
      <c r="H62" s="30"/>
      <c r="I62" s="48"/>
      <c r="J62" s="4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52" t="s">
        <v>157</v>
      </c>
      <c r="B63" s="53">
        <v>741</v>
      </c>
      <c r="C63" s="54">
        <v>3.8</v>
      </c>
      <c r="D63" s="58">
        <f t="shared" si="2"/>
        <v>195</v>
      </c>
      <c r="E63" s="55" t="s">
        <v>62</v>
      </c>
      <c r="F63" s="4"/>
      <c r="G63" s="48"/>
      <c r="H63" s="30"/>
      <c r="I63" s="48"/>
      <c r="J63" s="4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52" t="s">
        <v>158</v>
      </c>
      <c r="B64" s="53">
        <v>961</v>
      </c>
      <c r="C64" s="54">
        <v>3.6</v>
      </c>
      <c r="D64" s="58">
        <f t="shared" si="2"/>
        <v>266.94444444444446</v>
      </c>
      <c r="E64" s="55" t="s">
        <v>62</v>
      </c>
      <c r="F64" s="4"/>
      <c r="G64" s="48"/>
      <c r="H64" s="30"/>
      <c r="I64" s="48"/>
      <c r="J64" s="4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52" t="s">
        <v>159</v>
      </c>
      <c r="B65" s="53">
        <v>445</v>
      </c>
      <c r="C65" s="54">
        <v>4.4</v>
      </c>
      <c r="D65" s="58">
        <f t="shared" si="2"/>
        <v>101.13636363636363</v>
      </c>
      <c r="E65" s="55" t="s">
        <v>62</v>
      </c>
      <c r="F65" s="4"/>
      <c r="G65" s="48"/>
      <c r="H65" s="30"/>
      <c r="I65" s="48"/>
      <c r="J65" s="4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45" t="s">
        <v>160</v>
      </c>
      <c r="D66" s="58"/>
      <c r="E66" s="20"/>
      <c r="F66" s="4"/>
      <c r="G66" s="48"/>
      <c r="H66" s="30"/>
      <c r="I66" s="48"/>
      <c r="J66" s="4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61" t="s">
        <v>63</v>
      </c>
      <c r="B67" s="62">
        <v>20540</v>
      </c>
      <c r="C67" s="63">
        <v>3.1</v>
      </c>
      <c r="D67" s="64">
        <f>B67/C67</f>
        <v>6625.806451612903</v>
      </c>
      <c r="E67" s="65" t="s">
        <v>62</v>
      </c>
      <c r="F67" s="4">
        <f>B67</f>
        <v>20540</v>
      </c>
      <c r="G67" s="47">
        <f>C67</f>
        <v>3.1</v>
      </c>
      <c r="H67" s="48">
        <f>D67</f>
        <v>6625.806451612903</v>
      </c>
      <c r="I67" s="30">
        <v>0.21</v>
      </c>
      <c r="J67" s="49">
        <f>I67*H67</f>
        <v>1391.4193548387098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12" ht="12.75">
      <c r="A68" s="66" t="s">
        <v>56</v>
      </c>
      <c r="B68" s="14"/>
      <c r="C68" s="14"/>
      <c r="D68" s="14"/>
      <c r="E68" s="15"/>
      <c r="F68" s="67">
        <f>SUM(F4:F67)</f>
        <v>137495</v>
      </c>
      <c r="G68" s="68"/>
      <c r="H68" s="67">
        <f>SUM(H4:H67)</f>
        <v>33881.928129622625</v>
      </c>
      <c r="I68" s="69"/>
      <c r="J68" s="70">
        <f>SUM(J4:J67)</f>
        <v>3114.377856097569</v>
      </c>
      <c r="L68" s="12"/>
    </row>
    <row r="69" spans="1:12" ht="12.75">
      <c r="A69" s="71"/>
      <c r="B69" s="72"/>
      <c r="C69" s="72"/>
      <c r="D69" s="72"/>
      <c r="E69" s="72"/>
      <c r="F69" s="73"/>
      <c r="G69" s="72"/>
      <c r="H69" s="72"/>
      <c r="I69" s="72"/>
      <c r="J69" s="74"/>
      <c r="L69" s="20"/>
    </row>
    <row r="70" spans="1:12" ht="12.75">
      <c r="A70" s="36" t="s">
        <v>161</v>
      </c>
      <c r="B70" s="74"/>
      <c r="C70" s="74"/>
      <c r="D70" s="74"/>
      <c r="E70" s="74"/>
      <c r="F70" s="74"/>
      <c r="G70" s="74"/>
      <c r="H70" s="74"/>
      <c r="I70" s="74"/>
      <c r="L70" s="20"/>
    </row>
    <row r="71" spans="1:12" ht="12.75">
      <c r="A71" s="36" t="s">
        <v>162</v>
      </c>
      <c r="L71" s="14"/>
    </row>
    <row r="72" spans="1:12" ht="12.75">
      <c r="A72" s="36" t="s">
        <v>163</v>
      </c>
      <c r="L72" s="14"/>
    </row>
    <row r="73" ht="12.75">
      <c r="A73" s="75" t="s">
        <v>164</v>
      </c>
    </row>
    <row r="74" ht="12.75">
      <c r="A74" s="36" t="s">
        <v>165</v>
      </c>
    </row>
    <row r="76" spans="1:6" ht="15" customHeight="1">
      <c r="A76" s="1" t="s">
        <v>166</v>
      </c>
      <c r="B76" s="36"/>
      <c r="C76" s="36"/>
      <c r="D76" s="36"/>
      <c r="E76" s="36"/>
      <c r="F76" s="36"/>
    </row>
    <row r="77" spans="1:8" ht="12.75">
      <c r="A77" s="76" t="s">
        <v>167</v>
      </c>
      <c r="B77" s="77" t="s">
        <v>168</v>
      </c>
      <c r="C77" s="77" t="s">
        <v>169</v>
      </c>
      <c r="D77" s="77" t="s">
        <v>170</v>
      </c>
      <c r="E77" s="78" t="s">
        <v>171</v>
      </c>
      <c r="F77" s="79" t="s">
        <v>172</v>
      </c>
      <c r="G77" s="80" t="s">
        <v>173</v>
      </c>
      <c r="H77" s="14"/>
    </row>
    <row r="78" spans="1:6" ht="12.75">
      <c r="A78" s="81" t="s">
        <v>174</v>
      </c>
      <c r="B78" s="36">
        <v>1.31</v>
      </c>
      <c r="C78" s="36"/>
      <c r="D78" s="36"/>
      <c r="F78" s="46"/>
    </row>
    <row r="79" spans="1:6" ht="12.75">
      <c r="A79" s="81"/>
      <c r="B79" s="36">
        <v>1.29</v>
      </c>
      <c r="C79" s="36"/>
      <c r="D79" s="36"/>
      <c r="F79" s="46"/>
    </row>
    <row r="80" spans="1:6" ht="12.75">
      <c r="A80" s="81"/>
      <c r="B80" s="36">
        <v>1.19</v>
      </c>
      <c r="C80" s="36"/>
      <c r="D80" s="36"/>
      <c r="F80" s="46"/>
    </row>
    <row r="81" spans="1:6" ht="12.75">
      <c r="A81" s="81"/>
      <c r="B81" s="36">
        <v>0.7</v>
      </c>
      <c r="C81" s="36"/>
      <c r="D81" s="36"/>
      <c r="F81" s="46">
        <v>0.7</v>
      </c>
    </row>
    <row r="82" spans="1:6" ht="12.75">
      <c r="A82" s="81"/>
      <c r="B82" s="36">
        <v>2.37</v>
      </c>
      <c r="C82" s="36"/>
      <c r="D82" s="36"/>
      <c r="F82" s="46"/>
    </row>
    <row r="83" spans="1:6" ht="12.75">
      <c r="A83" s="81"/>
      <c r="B83" s="36">
        <v>1.36</v>
      </c>
      <c r="C83" s="36"/>
      <c r="D83" s="36"/>
      <c r="F83" s="46"/>
    </row>
    <row r="84" spans="1:6" ht="12.75">
      <c r="A84" s="81"/>
      <c r="B84" s="36">
        <v>2.505</v>
      </c>
      <c r="C84" s="36">
        <v>2.505</v>
      </c>
      <c r="D84" s="36"/>
      <c r="F84" s="46"/>
    </row>
    <row r="85" spans="1:6" ht="12.75">
      <c r="A85" s="81"/>
      <c r="B85" s="36">
        <v>1.43</v>
      </c>
      <c r="C85" s="36"/>
      <c r="D85" s="36"/>
      <c r="F85" s="46"/>
    </row>
    <row r="86" spans="1:6" ht="12.75">
      <c r="A86" s="81"/>
      <c r="B86" s="36">
        <v>1.51</v>
      </c>
      <c r="C86" s="36"/>
      <c r="D86" s="36">
        <v>1.51</v>
      </c>
      <c r="F86" s="46"/>
    </row>
    <row r="87" spans="1:6" ht="12.75">
      <c r="A87" s="81"/>
      <c r="B87" s="36">
        <v>1.28</v>
      </c>
      <c r="C87" s="36"/>
      <c r="D87" s="36"/>
      <c r="F87" s="46"/>
    </row>
    <row r="88" spans="1:8" ht="12.75">
      <c r="A88" s="82"/>
      <c r="B88" s="80">
        <v>0.2</v>
      </c>
      <c r="C88" s="80"/>
      <c r="D88" s="80"/>
      <c r="E88" s="14"/>
      <c r="F88" s="83">
        <v>0.2</v>
      </c>
      <c r="G88" s="14"/>
      <c r="H88" s="14"/>
    </row>
    <row r="89" spans="1:6" ht="12.75">
      <c r="A89" s="81" t="s">
        <v>175</v>
      </c>
      <c r="B89" s="36">
        <v>0.32</v>
      </c>
      <c r="C89" s="36"/>
      <c r="D89" s="36"/>
      <c r="F89" s="46">
        <v>0.32</v>
      </c>
    </row>
    <row r="90" spans="1:6" ht="12.75">
      <c r="A90" s="81"/>
      <c r="B90" s="84">
        <v>2</v>
      </c>
      <c r="C90" s="84">
        <v>2</v>
      </c>
      <c r="D90" s="84"/>
      <c r="F90" s="85"/>
    </row>
    <row r="91" spans="1:6" ht="12.75">
      <c r="A91" s="81"/>
      <c r="B91" s="84">
        <v>2.48</v>
      </c>
      <c r="C91" s="84"/>
      <c r="D91" s="84"/>
      <c r="F91" s="85"/>
    </row>
    <row r="92" spans="1:6" ht="12.75">
      <c r="A92" s="81"/>
      <c r="B92" s="84">
        <v>0.17</v>
      </c>
      <c r="C92" s="84"/>
      <c r="D92" s="84"/>
      <c r="F92" s="85"/>
    </row>
    <row r="93" spans="1:6" ht="12.75">
      <c r="A93" s="81"/>
      <c r="B93" s="84">
        <v>0.17</v>
      </c>
      <c r="C93" s="84"/>
      <c r="D93" s="84"/>
      <c r="F93" s="85"/>
    </row>
    <row r="94" spans="1:6" ht="12.75">
      <c r="A94" s="81"/>
      <c r="B94" s="84">
        <v>1.77</v>
      </c>
      <c r="C94" s="84"/>
      <c r="D94" s="84"/>
      <c r="F94" s="85"/>
    </row>
    <row r="95" spans="1:6" ht="12.75">
      <c r="A95" s="81"/>
      <c r="B95" s="84">
        <v>1.85</v>
      </c>
      <c r="C95" s="84">
        <v>1.85</v>
      </c>
      <c r="D95" s="84"/>
      <c r="F95" s="85"/>
    </row>
    <row r="96" spans="1:6" ht="12.75">
      <c r="A96" s="81"/>
      <c r="B96" s="84">
        <v>0.3</v>
      </c>
      <c r="C96" s="84"/>
      <c r="D96" s="84"/>
      <c r="F96" s="85"/>
    </row>
    <row r="97" spans="1:6" ht="12.75">
      <c r="A97" s="81"/>
      <c r="B97" s="84">
        <v>3.35</v>
      </c>
      <c r="C97" s="84"/>
      <c r="D97" s="84"/>
      <c r="F97" s="85"/>
    </row>
    <row r="98" spans="1:6" ht="12.75">
      <c r="A98" s="81"/>
      <c r="B98" s="84">
        <v>1.71</v>
      </c>
      <c r="C98" s="84">
        <v>1.72</v>
      </c>
      <c r="D98" s="84">
        <v>1.71</v>
      </c>
      <c r="F98" s="85"/>
    </row>
    <row r="99" spans="1:6" ht="12.75">
      <c r="A99" s="50"/>
      <c r="B99" s="84">
        <v>2.18</v>
      </c>
      <c r="C99" s="84"/>
      <c r="D99" s="84"/>
      <c r="F99" s="85"/>
    </row>
    <row r="100" spans="1:6" ht="12.75">
      <c r="A100" s="50"/>
      <c r="B100" s="84">
        <v>2</v>
      </c>
      <c r="C100" s="86">
        <v>2</v>
      </c>
      <c r="D100" s="86"/>
      <c r="F100" s="85"/>
    </row>
    <row r="101" spans="1:6" ht="12.75">
      <c r="A101" s="50"/>
      <c r="B101" s="84">
        <v>1.05</v>
      </c>
      <c r="C101" s="47"/>
      <c r="D101" s="47"/>
      <c r="F101" s="85"/>
    </row>
    <row r="102" spans="1:6" ht="12.75">
      <c r="A102" s="50"/>
      <c r="B102" s="84">
        <v>1.95</v>
      </c>
      <c r="C102" s="86"/>
      <c r="D102" s="86"/>
      <c r="F102" s="85"/>
    </row>
    <row r="103" spans="1:6" ht="12.75">
      <c r="A103" s="50"/>
      <c r="B103" s="84">
        <v>2.54</v>
      </c>
      <c r="C103" s="86"/>
      <c r="D103" s="86"/>
      <c r="F103" s="85">
        <v>2.54</v>
      </c>
    </row>
    <row r="104" spans="1:9" ht="12.75">
      <c r="A104" s="82"/>
      <c r="B104" s="87">
        <v>0.8</v>
      </c>
      <c r="C104" s="88">
        <v>0.8</v>
      </c>
      <c r="D104" s="88"/>
      <c r="E104" s="14"/>
      <c r="F104" s="89"/>
      <c r="G104" s="14"/>
      <c r="H104" s="14"/>
      <c r="I104" s="14"/>
    </row>
    <row r="105" spans="1:6" ht="12.75">
      <c r="A105" s="81" t="s">
        <v>176</v>
      </c>
      <c r="B105" s="84">
        <v>5.5</v>
      </c>
      <c r="D105" s="86">
        <v>5.5</v>
      </c>
      <c r="E105" s="36">
        <v>5.5</v>
      </c>
      <c r="F105" s="85">
        <v>5.5</v>
      </c>
    </row>
    <row r="106" spans="1:6" ht="12.75">
      <c r="A106" s="81"/>
      <c r="B106" s="84">
        <v>0.34</v>
      </c>
      <c r="D106" s="86">
        <v>0.34</v>
      </c>
      <c r="F106" s="85">
        <v>0.34</v>
      </c>
    </row>
    <row r="107" spans="1:6" ht="12.75">
      <c r="A107" s="81"/>
      <c r="B107" s="84">
        <v>0.71</v>
      </c>
      <c r="C107" s="86">
        <v>0.71</v>
      </c>
      <c r="D107" s="86"/>
      <c r="E107" s="84"/>
      <c r="F107" s="46">
        <v>0.71</v>
      </c>
    </row>
    <row r="108" spans="1:6" ht="12.75">
      <c r="A108" s="81"/>
      <c r="B108" s="84">
        <v>1.18</v>
      </c>
      <c r="C108" s="86"/>
      <c r="D108" s="86"/>
      <c r="E108" s="84"/>
      <c r="F108" s="46"/>
    </row>
    <row r="109" spans="1:6" ht="12.75">
      <c r="A109" s="81"/>
      <c r="B109" s="84">
        <v>0.06</v>
      </c>
      <c r="C109" s="86"/>
      <c r="D109" s="86"/>
      <c r="E109" s="84"/>
      <c r="F109" s="46"/>
    </row>
    <row r="110" spans="1:6" ht="12.75">
      <c r="A110" s="81"/>
      <c r="B110" s="84">
        <v>1.15</v>
      </c>
      <c r="C110" s="86"/>
      <c r="D110" s="86"/>
      <c r="E110" s="84"/>
      <c r="F110" s="46"/>
    </row>
    <row r="111" spans="1:9" ht="12.75">
      <c r="A111" s="82"/>
      <c r="B111" s="87">
        <v>4.05</v>
      </c>
      <c r="C111" s="88">
        <v>4.05</v>
      </c>
      <c r="D111" s="88"/>
      <c r="E111" s="87">
        <v>4.05</v>
      </c>
      <c r="F111" s="83">
        <v>4.05</v>
      </c>
      <c r="G111" s="14"/>
      <c r="H111" s="14"/>
      <c r="I111" s="14"/>
    </row>
    <row r="112" spans="1:6" ht="12.75">
      <c r="A112" s="81" t="s">
        <v>177</v>
      </c>
      <c r="B112" s="84">
        <v>5.6</v>
      </c>
      <c r="C112" s="86"/>
      <c r="D112" s="86">
        <v>5.6</v>
      </c>
      <c r="E112" s="84"/>
      <c r="F112" s="85">
        <v>5.6</v>
      </c>
    </row>
    <row r="113" spans="1:6" ht="12.75">
      <c r="A113" s="81"/>
      <c r="D113" s="86"/>
      <c r="E113" s="84"/>
      <c r="F113" s="85">
        <v>0.48</v>
      </c>
    </row>
    <row r="114" spans="1:6" ht="12.75">
      <c r="A114" s="81"/>
      <c r="B114" s="84">
        <v>0.7</v>
      </c>
      <c r="C114" s="86">
        <v>0.7</v>
      </c>
      <c r="D114" s="86"/>
      <c r="E114" s="84"/>
      <c r="F114" s="85">
        <v>0.7</v>
      </c>
    </row>
    <row r="115" spans="1:6" ht="12.75">
      <c r="A115" s="81"/>
      <c r="B115" s="84">
        <v>0.54</v>
      </c>
      <c r="C115" s="86"/>
      <c r="D115" s="86">
        <v>0.54</v>
      </c>
      <c r="E115" s="84"/>
      <c r="F115" s="85"/>
    </row>
    <row r="116" spans="1:6" ht="12.75">
      <c r="A116" s="81"/>
      <c r="B116" s="84">
        <v>1.88</v>
      </c>
      <c r="C116" s="86"/>
      <c r="D116" s="86"/>
      <c r="E116" s="84"/>
      <c r="F116" s="85"/>
    </row>
    <row r="117" spans="1:6" ht="12.75">
      <c r="A117" s="81"/>
      <c r="B117" s="84">
        <v>1.535</v>
      </c>
      <c r="C117" s="86">
        <v>1.535</v>
      </c>
      <c r="D117" s="86"/>
      <c r="E117" s="84"/>
      <c r="F117" s="85"/>
    </row>
    <row r="118" spans="1:6" ht="12.75">
      <c r="A118" s="81"/>
      <c r="B118" s="84">
        <v>1.2</v>
      </c>
      <c r="C118" s="86"/>
      <c r="D118" s="86"/>
      <c r="E118" s="84"/>
      <c r="F118" s="85">
        <v>1.2</v>
      </c>
    </row>
    <row r="119" spans="1:6" ht="12.75">
      <c r="A119" s="81"/>
      <c r="B119" s="84">
        <v>3.21</v>
      </c>
      <c r="C119" s="86"/>
      <c r="D119" s="86"/>
      <c r="E119" s="84"/>
      <c r="F119" s="85"/>
    </row>
    <row r="120" spans="1:6" ht="12.75">
      <c r="A120" s="81"/>
      <c r="B120" s="84">
        <v>1.52</v>
      </c>
      <c r="C120" s="86"/>
      <c r="D120" s="86"/>
      <c r="E120" s="84"/>
      <c r="F120" s="85">
        <v>1.52</v>
      </c>
    </row>
    <row r="121" spans="1:6" ht="12.75">
      <c r="A121" s="81"/>
      <c r="B121" s="84">
        <v>0.83</v>
      </c>
      <c r="C121" s="86"/>
      <c r="D121" s="86"/>
      <c r="E121" s="84"/>
      <c r="F121" s="85">
        <v>0.83</v>
      </c>
    </row>
    <row r="122" spans="1:6" ht="12.75">
      <c r="A122" s="81"/>
      <c r="B122" s="84">
        <v>85</v>
      </c>
      <c r="C122" s="86"/>
      <c r="D122" s="86"/>
      <c r="E122" s="84"/>
      <c r="F122" s="85">
        <v>85</v>
      </c>
    </row>
    <row r="123" spans="1:6" ht="12.75">
      <c r="A123" s="81"/>
      <c r="B123" s="84">
        <v>21</v>
      </c>
      <c r="C123" s="86"/>
      <c r="D123" s="86"/>
      <c r="E123" s="84"/>
      <c r="F123" s="85">
        <v>21</v>
      </c>
    </row>
    <row r="124" spans="1:6" ht="12.75">
      <c r="A124" s="81"/>
      <c r="B124" s="84">
        <v>38</v>
      </c>
      <c r="C124" s="86"/>
      <c r="D124" s="86"/>
      <c r="E124" s="84"/>
      <c r="F124" s="85"/>
    </row>
    <row r="125" spans="1:6" ht="12.75">
      <c r="A125" s="81"/>
      <c r="B125" s="84">
        <v>6.5</v>
      </c>
      <c r="C125" s="86"/>
      <c r="D125" s="86">
        <v>6.5</v>
      </c>
      <c r="E125" s="84">
        <v>6.5</v>
      </c>
      <c r="F125" s="85">
        <v>6.5</v>
      </c>
    </row>
    <row r="126" spans="1:9" ht="12.75">
      <c r="A126" s="82"/>
      <c r="B126" s="87">
        <v>9.2</v>
      </c>
      <c r="C126" s="88"/>
      <c r="D126" s="87">
        <v>9.2</v>
      </c>
      <c r="E126" s="14"/>
      <c r="F126" s="89">
        <v>9.2</v>
      </c>
      <c r="G126" s="14"/>
      <c r="H126" s="14"/>
      <c r="I126" s="14"/>
    </row>
    <row r="127" spans="1:8" ht="12.75">
      <c r="A127" s="82" t="s">
        <v>178</v>
      </c>
      <c r="B127" s="87">
        <f>SUM(B78:B126)</f>
        <v>229.49</v>
      </c>
      <c r="C127" s="87">
        <f>SUM(C78:C126)</f>
        <v>17.87</v>
      </c>
      <c r="D127" s="87">
        <f>SUM(D78:D126)</f>
        <v>30.9</v>
      </c>
      <c r="E127" s="87">
        <f>SUM(E78:E126)</f>
        <v>16.05</v>
      </c>
      <c r="F127" s="89">
        <f>SUM(F78:F126)</f>
        <v>146.39</v>
      </c>
      <c r="G127" s="84">
        <f>SUM(B127:F127)</f>
        <v>440.7</v>
      </c>
      <c r="H127" s="86"/>
    </row>
    <row r="128" spans="1:6" ht="12.75">
      <c r="A128" s="36" t="s">
        <v>179</v>
      </c>
      <c r="B128" s="86">
        <f>B127/$G$127</f>
        <v>0.520739732244157</v>
      </c>
      <c r="C128" s="86">
        <f>C127/$G$127</f>
        <v>0.04054912638983436</v>
      </c>
      <c r="D128" s="86">
        <f>D127/$G$127</f>
        <v>0.07011572498298162</v>
      </c>
      <c r="E128" s="86">
        <f>E127/$G$127</f>
        <v>0.03641933287950987</v>
      </c>
      <c r="F128" s="86">
        <f>F127/$G$127</f>
        <v>0.33217608350351713</v>
      </c>
    </row>
    <row r="129" spans="3:6" ht="12.75">
      <c r="C129" s="90"/>
      <c r="D129" s="84"/>
      <c r="E129" s="84"/>
      <c r="F129" s="84"/>
    </row>
    <row r="130" spans="1:6" ht="12.75">
      <c r="A130" s="36"/>
      <c r="D130" s="86"/>
      <c r="E130" s="84"/>
      <c r="F130" s="84"/>
    </row>
    <row r="131" spans="4:6" ht="12.75">
      <c r="D131" s="86"/>
      <c r="E131" s="84"/>
      <c r="F131" s="84"/>
    </row>
    <row r="132" spans="1:6" ht="12.75">
      <c r="A132" s="36"/>
      <c r="B132" s="86"/>
      <c r="D132" s="86"/>
      <c r="E132" s="84"/>
      <c r="F132" s="84"/>
    </row>
    <row r="133" spans="1:6" ht="12.75">
      <c r="A133" s="36"/>
      <c r="B133" s="84"/>
      <c r="C133" s="86"/>
      <c r="D133" s="86"/>
      <c r="E133" s="84"/>
      <c r="F133" s="84"/>
    </row>
    <row r="134" spans="1:6" ht="12.75">
      <c r="A134" s="36"/>
      <c r="B134" s="84"/>
      <c r="C134" s="86"/>
      <c r="D134" s="86"/>
      <c r="E134" s="84"/>
      <c r="F134" s="84"/>
    </row>
    <row r="135" spans="1:6" ht="12.75">
      <c r="A135" s="36"/>
      <c r="B135" s="84"/>
      <c r="C135" s="86"/>
      <c r="D135" s="86"/>
      <c r="E135" s="84"/>
      <c r="F135" s="84"/>
    </row>
    <row r="136" spans="1:6" ht="12.75">
      <c r="A136" s="36"/>
      <c r="B136" s="84"/>
      <c r="C136" s="86"/>
      <c r="D136" s="86"/>
      <c r="E136" s="84"/>
      <c r="F136" s="84"/>
    </row>
    <row r="137" spans="1:6" ht="12.75">
      <c r="A137" s="36"/>
      <c r="B137" s="84"/>
      <c r="C137" s="86"/>
      <c r="D137" s="86"/>
      <c r="E137" s="84"/>
      <c r="F137" s="36"/>
    </row>
    <row r="138" spans="1:6" ht="12.75">
      <c r="A138" s="36"/>
      <c r="B138" s="84"/>
      <c r="C138" s="86"/>
      <c r="D138" s="86"/>
      <c r="E138" s="84"/>
      <c r="F138" s="36"/>
    </row>
    <row r="139" spans="1:6" ht="12.75">
      <c r="A139" s="36"/>
      <c r="B139" s="84"/>
      <c r="C139" s="86"/>
      <c r="D139" s="86"/>
      <c r="E139" s="84"/>
      <c r="F139" s="36"/>
    </row>
    <row r="140" spans="1:6" ht="12.75">
      <c r="A140" s="36"/>
      <c r="B140" s="84"/>
      <c r="C140" s="86"/>
      <c r="D140" s="86"/>
      <c r="E140" s="84"/>
      <c r="F140" s="36"/>
    </row>
    <row r="141" spans="1:6" ht="12.75">
      <c r="A141" s="36"/>
      <c r="B141" s="84"/>
      <c r="C141" s="86"/>
      <c r="D141" s="86"/>
      <c r="E141" s="84"/>
      <c r="F141" s="36"/>
    </row>
    <row r="142" spans="1:6" ht="12.75">
      <c r="A142" s="36"/>
      <c r="B142" s="84"/>
      <c r="C142" s="86"/>
      <c r="D142" s="86"/>
      <c r="E142" s="84"/>
      <c r="F142" s="36"/>
    </row>
    <row r="143" spans="1:6" ht="12.75">
      <c r="A143" s="36"/>
      <c r="B143" s="84"/>
      <c r="C143" s="86"/>
      <c r="D143" s="86"/>
      <c r="E143" s="84"/>
      <c r="F143" s="36"/>
    </row>
    <row r="144" spans="1:6" ht="12.75">
      <c r="A144" s="36"/>
      <c r="B144" s="84"/>
      <c r="C144" s="86"/>
      <c r="D144" s="86"/>
      <c r="E144" s="84"/>
      <c r="F144" s="36"/>
    </row>
    <row r="145" spans="1:6" ht="12.75">
      <c r="A145" s="36"/>
      <c r="B145" s="84"/>
      <c r="C145" s="86"/>
      <c r="D145" s="86"/>
      <c r="E145" s="84"/>
      <c r="F145" s="36"/>
    </row>
    <row r="146" spans="1:6" ht="12.75">
      <c r="A146" s="36"/>
      <c r="B146" s="84"/>
      <c r="C146" s="86"/>
      <c r="D146" s="86"/>
      <c r="E146" s="84"/>
      <c r="F146" s="36"/>
    </row>
    <row r="147" spans="1:6" ht="12.75">
      <c r="A147" s="36"/>
      <c r="B147" s="84"/>
      <c r="C147" s="86"/>
      <c r="D147" s="86"/>
      <c r="E147" s="84"/>
      <c r="F147" s="36"/>
    </row>
    <row r="148" spans="1:6" ht="12.75">
      <c r="A148" s="36"/>
      <c r="B148" s="84"/>
      <c r="C148" s="86"/>
      <c r="D148" s="86"/>
      <c r="E148" s="84"/>
      <c r="F148" s="36"/>
    </row>
    <row r="149" spans="1:6" ht="12.75">
      <c r="A149" s="36"/>
      <c r="B149" s="84"/>
      <c r="C149" s="86"/>
      <c r="D149" s="86"/>
      <c r="E149" s="84"/>
      <c r="F149" s="36"/>
    </row>
    <row r="150" spans="1:6" ht="12.75">
      <c r="A150" s="36"/>
      <c r="B150" s="84"/>
      <c r="C150" s="86"/>
      <c r="D150" s="86"/>
      <c r="E150" s="84"/>
      <c r="F150" s="36"/>
    </row>
    <row r="151" spans="1:6" ht="12.75">
      <c r="A151" s="36"/>
      <c r="B151" s="84"/>
      <c r="C151" s="86"/>
      <c r="D151" s="86"/>
      <c r="E151" s="84"/>
      <c r="F151" s="36"/>
    </row>
    <row r="152" spans="1:6" ht="12.75">
      <c r="A152" s="36"/>
      <c r="B152" s="84"/>
      <c r="C152" s="86"/>
      <c r="D152" s="86"/>
      <c r="E152" s="84"/>
      <c r="F152" s="36"/>
    </row>
    <row r="153" spans="1:6" ht="12.75">
      <c r="A153" s="36"/>
      <c r="B153" s="84"/>
      <c r="C153" s="86"/>
      <c r="D153" s="86"/>
      <c r="E153" s="84"/>
      <c r="F153" s="36"/>
    </row>
    <row r="154" spans="1:6" ht="12.75">
      <c r="A154" s="36"/>
      <c r="B154" s="84"/>
      <c r="C154" s="86"/>
      <c r="D154" s="86"/>
      <c r="E154" s="84"/>
      <c r="F154" s="36"/>
    </row>
    <row r="155" spans="1:6" ht="12.75">
      <c r="A155" s="36"/>
      <c r="B155" s="84"/>
      <c r="C155" s="86"/>
      <c r="D155" s="86"/>
      <c r="E155" s="84"/>
      <c r="F155" s="36"/>
    </row>
    <row r="156" spans="1:6" ht="12.75">
      <c r="A156" s="36"/>
      <c r="B156" s="84"/>
      <c r="C156" s="86"/>
      <c r="D156" s="86"/>
      <c r="E156" s="84"/>
      <c r="F156" s="36"/>
    </row>
    <row r="157" spans="1:6" ht="12.75">
      <c r="A157" s="36"/>
      <c r="B157" s="84"/>
      <c r="C157" s="86"/>
      <c r="D157" s="86"/>
      <c r="E157" s="84"/>
      <c r="F157" s="36"/>
    </row>
    <row r="158" spans="1:6" ht="12.75">
      <c r="A158" s="36"/>
      <c r="B158" s="84"/>
      <c r="C158" s="86"/>
      <c r="D158" s="86"/>
      <c r="E158" s="84"/>
      <c r="F158" s="36"/>
    </row>
    <row r="159" spans="1:6" ht="12.75">
      <c r="A159" s="36"/>
      <c r="B159" s="84"/>
      <c r="C159" s="86"/>
      <c r="D159" s="86"/>
      <c r="E159" s="84"/>
      <c r="F159" s="36"/>
    </row>
    <row r="160" spans="1:6" ht="12.75">
      <c r="A160" s="36"/>
      <c r="B160" s="84"/>
      <c r="C160" s="86"/>
      <c r="D160" s="86"/>
      <c r="E160" s="84"/>
      <c r="F160" s="36"/>
    </row>
    <row r="161" spans="1:6" ht="12.75">
      <c r="A161" s="36"/>
      <c r="B161" s="84"/>
      <c r="C161" s="86"/>
      <c r="D161" s="86"/>
      <c r="E161" s="84"/>
      <c r="F161" s="36"/>
    </row>
    <row r="162" spans="1:6" ht="12.75">
      <c r="A162" s="36"/>
      <c r="B162" s="84"/>
      <c r="C162" s="86"/>
      <c r="D162" s="86"/>
      <c r="E162" s="84"/>
      <c r="F162" s="36"/>
    </row>
    <row r="163" spans="1:6" ht="12.75">
      <c r="A163" s="36"/>
      <c r="B163" s="84"/>
      <c r="C163" s="86"/>
      <c r="D163" s="86"/>
      <c r="E163" s="84"/>
      <c r="F163" s="36"/>
    </row>
    <row r="164" spans="1:6" ht="12.75">
      <c r="A164" s="36"/>
      <c r="B164" s="84"/>
      <c r="C164" s="86"/>
      <c r="D164" s="86"/>
      <c r="E164" s="84"/>
      <c r="F164" s="36"/>
    </row>
    <row r="165" spans="1:6" ht="12.75">
      <c r="A165" s="36"/>
      <c r="B165" s="84"/>
      <c r="C165" s="86"/>
      <c r="D165" s="86"/>
      <c r="E165" s="84"/>
      <c r="F165" s="36"/>
    </row>
    <row r="166" spans="1:6" ht="12.75">
      <c r="A166" s="36"/>
      <c r="B166" s="84"/>
      <c r="C166" s="86"/>
      <c r="D166" s="86"/>
      <c r="E166" s="84"/>
      <c r="F166" s="36"/>
    </row>
    <row r="167" spans="1:6" ht="12.75">
      <c r="A167" s="36"/>
      <c r="B167" s="84"/>
      <c r="C167" s="86"/>
      <c r="D167" s="86"/>
      <c r="E167" s="84"/>
      <c r="F167" s="36"/>
    </row>
    <row r="168" spans="1:6" ht="12.75">
      <c r="A168" s="36"/>
      <c r="B168" s="84"/>
      <c r="C168" s="86"/>
      <c r="D168" s="86"/>
      <c r="E168" s="84"/>
      <c r="F168" s="36"/>
    </row>
    <row r="169" spans="1:6" ht="12.75">
      <c r="A169" s="36"/>
      <c r="B169" s="84"/>
      <c r="C169" s="86"/>
      <c r="D169" s="86"/>
      <c r="E169" s="84"/>
      <c r="F169" s="36"/>
    </row>
    <row r="170" spans="1:6" ht="12.75">
      <c r="A170" s="36"/>
      <c r="B170" s="84"/>
      <c r="C170" s="86"/>
      <c r="D170" s="86"/>
      <c r="E170" s="84"/>
      <c r="F170" s="36"/>
    </row>
    <row r="171" spans="1:6" ht="12.75">
      <c r="A171" s="36"/>
      <c r="B171" s="84"/>
      <c r="C171" s="86"/>
      <c r="D171" s="86"/>
      <c r="E171" s="84"/>
      <c r="F171" s="36"/>
    </row>
    <row r="172" spans="1:6" ht="12.75">
      <c r="A172" s="36"/>
      <c r="B172" s="84"/>
      <c r="C172" s="86"/>
      <c r="D172" s="86"/>
      <c r="E172" s="84"/>
      <c r="F172" s="36"/>
    </row>
    <row r="173" spans="1:6" ht="12.75">
      <c r="A173" s="36"/>
      <c r="B173" s="84"/>
      <c r="C173" s="86"/>
      <c r="D173" s="86"/>
      <c r="E173" s="84"/>
      <c r="F173" s="36"/>
    </row>
    <row r="174" spans="1:6" ht="12.75">
      <c r="A174" s="36"/>
      <c r="B174" s="84"/>
      <c r="C174" s="86"/>
      <c r="D174" s="86"/>
      <c r="E174" s="84"/>
      <c r="F174" s="36"/>
    </row>
    <row r="175" spans="1:6" ht="12.75">
      <c r="A175" s="36"/>
      <c r="B175" s="84"/>
      <c r="C175" s="86"/>
      <c r="D175" s="86"/>
      <c r="E175" s="84"/>
      <c r="F175" s="36"/>
    </row>
    <row r="176" spans="1:6" ht="12.75">
      <c r="A176" s="36"/>
      <c r="B176" s="84"/>
      <c r="C176" s="86"/>
      <c r="D176" s="86"/>
      <c r="E176" s="84"/>
      <c r="F176" s="36"/>
    </row>
    <row r="177" spans="1:6" ht="12.75">
      <c r="A177" s="36"/>
      <c r="B177" s="84"/>
      <c r="C177" s="86"/>
      <c r="D177" s="86"/>
      <c r="E177" s="84"/>
      <c r="F177" s="36"/>
    </row>
    <row r="178" spans="1:6" ht="12.75">
      <c r="A178" s="36"/>
      <c r="B178" s="84"/>
      <c r="C178" s="86"/>
      <c r="D178" s="86"/>
      <c r="E178" s="84"/>
      <c r="F178" s="36"/>
    </row>
    <row r="179" spans="1:6" ht="12.75">
      <c r="A179" s="36"/>
      <c r="B179" s="84"/>
      <c r="C179" s="86"/>
      <c r="D179" s="86"/>
      <c r="E179" s="84"/>
      <c r="F179" s="36"/>
    </row>
    <row r="180" spans="1:6" ht="12.75">
      <c r="A180" s="36"/>
      <c r="B180" s="84"/>
      <c r="C180" s="86"/>
      <c r="D180" s="86"/>
      <c r="E180" s="84"/>
      <c r="F180" s="36"/>
    </row>
    <row r="181" spans="1:6" ht="12.75">
      <c r="A181" s="36"/>
      <c r="B181" s="84"/>
      <c r="C181" s="86"/>
      <c r="D181" s="86"/>
      <c r="E181" s="84"/>
      <c r="F181" s="36"/>
    </row>
    <row r="182" spans="1:6" ht="12.75">
      <c r="A182" s="36"/>
      <c r="B182" s="84"/>
      <c r="C182" s="86"/>
      <c r="D182" s="86"/>
      <c r="E182" s="84"/>
      <c r="F182" s="36"/>
    </row>
    <row r="183" spans="1:6" ht="12.75">
      <c r="A183" s="36"/>
      <c r="B183" s="84"/>
      <c r="C183" s="86"/>
      <c r="D183" s="86"/>
      <c r="E183" s="84"/>
      <c r="F183" s="36"/>
    </row>
    <row r="184" spans="1:6" ht="12.75">
      <c r="A184" s="36"/>
      <c r="B184" s="84"/>
      <c r="C184" s="86"/>
      <c r="D184" s="86"/>
      <c r="E184" s="84"/>
      <c r="F184" s="36"/>
    </row>
    <row r="185" spans="1:6" ht="12.75">
      <c r="A185" s="36"/>
      <c r="B185" s="84"/>
      <c r="C185" s="86"/>
      <c r="D185" s="86"/>
      <c r="E185" s="84"/>
      <c r="F185" s="36"/>
    </row>
    <row r="186" spans="1:6" ht="12.75">
      <c r="A186" s="36"/>
      <c r="B186" s="84"/>
      <c r="C186" s="86"/>
      <c r="D186" s="86"/>
      <c r="E186" s="84"/>
      <c r="F186" s="36"/>
    </row>
    <row r="187" spans="1:6" ht="12.75">
      <c r="A187" s="36"/>
      <c r="B187" s="84"/>
      <c r="C187" s="86"/>
      <c r="D187" s="86"/>
      <c r="E187" s="84"/>
      <c r="F187" s="36"/>
    </row>
    <row r="188" spans="1:6" ht="12.75">
      <c r="A188" s="36"/>
      <c r="B188" s="84"/>
      <c r="C188" s="86"/>
      <c r="D188" s="86"/>
      <c r="E188" s="84"/>
      <c r="F188" s="36"/>
    </row>
    <row r="189" spans="1:6" ht="12.75">
      <c r="A189" s="36"/>
      <c r="B189" s="84"/>
      <c r="C189" s="86"/>
      <c r="D189" s="86"/>
      <c r="E189" s="84"/>
      <c r="F189" s="36"/>
    </row>
    <row r="190" spans="1:6" ht="12.75">
      <c r="A190" s="36"/>
      <c r="B190" s="84"/>
      <c r="C190" s="86"/>
      <c r="D190" s="86"/>
      <c r="E190" s="84"/>
      <c r="F190" s="36"/>
    </row>
    <row r="191" spans="1:6" ht="12.75">
      <c r="A191" s="36"/>
      <c r="B191" s="84"/>
      <c r="C191" s="86"/>
      <c r="D191" s="86"/>
      <c r="E191" s="84"/>
      <c r="F191" s="36"/>
    </row>
    <row r="192" spans="1:6" ht="12.75">
      <c r="A192" s="36"/>
      <c r="B192" s="84"/>
      <c r="C192" s="86"/>
      <c r="D192" s="86"/>
      <c r="E192" s="84"/>
      <c r="F192" s="36"/>
    </row>
    <row r="193" spans="1:6" ht="12.75">
      <c r="A193" s="36"/>
      <c r="B193" s="84"/>
      <c r="C193" s="86"/>
      <c r="D193" s="86"/>
      <c r="E193" s="84"/>
      <c r="F193" s="36"/>
    </row>
    <row r="194" spans="1:6" ht="12.75">
      <c r="A194" s="36"/>
      <c r="B194" s="84"/>
      <c r="C194" s="86"/>
      <c r="D194" s="86"/>
      <c r="E194" s="84"/>
      <c r="F194" s="36"/>
    </row>
    <row r="195" spans="1:6" ht="12.75">
      <c r="A195" s="36"/>
      <c r="B195" s="84"/>
      <c r="C195" s="86"/>
      <c r="D195" s="86"/>
      <c r="E195" s="84"/>
      <c r="F195" s="36"/>
    </row>
    <row r="196" spans="1:6" ht="12.75">
      <c r="A196" s="36"/>
      <c r="B196" s="84"/>
      <c r="C196" s="86"/>
      <c r="D196" s="86"/>
      <c r="E196" s="84"/>
      <c r="F196" s="36"/>
    </row>
    <row r="197" spans="1:6" ht="12.75">
      <c r="A197" s="36"/>
      <c r="B197" s="84"/>
      <c r="C197" s="86"/>
      <c r="D197" s="86"/>
      <c r="E197" s="84"/>
      <c r="F197" s="36"/>
    </row>
    <row r="198" spans="1:6" ht="12.75">
      <c r="A198" s="36"/>
      <c r="B198" s="84"/>
      <c r="C198" s="86"/>
      <c r="D198" s="86"/>
      <c r="E198" s="84"/>
      <c r="F198" s="36"/>
    </row>
    <row r="199" spans="1:6" ht="12.75">
      <c r="A199" s="36"/>
      <c r="B199" s="84"/>
      <c r="C199" s="86"/>
      <c r="D199" s="86"/>
      <c r="E199" s="84"/>
      <c r="F199" s="36"/>
    </row>
    <row r="200" spans="1:6" ht="12.75">
      <c r="A200" s="36"/>
      <c r="B200" s="84"/>
      <c r="C200" s="86"/>
      <c r="D200" s="86"/>
      <c r="E200" s="84"/>
      <c r="F200" s="36"/>
    </row>
    <row r="201" spans="1:6" ht="12.75">
      <c r="A201" s="36"/>
      <c r="B201" s="84"/>
      <c r="C201" s="86"/>
      <c r="D201" s="86"/>
      <c r="E201" s="84"/>
      <c r="F201" s="36"/>
    </row>
    <row r="202" spans="1:6" ht="12.75">
      <c r="A202" s="36"/>
      <c r="B202" s="84"/>
      <c r="C202" s="86"/>
      <c r="D202" s="86"/>
      <c r="E202" s="84"/>
      <c r="F202" s="36"/>
    </row>
    <row r="203" spans="1:6" ht="12.75">
      <c r="A203" s="36"/>
      <c r="B203" s="84"/>
      <c r="C203" s="86"/>
      <c r="D203" s="86"/>
      <c r="E203" s="84"/>
      <c r="F203" s="36"/>
    </row>
    <row r="204" spans="1:6" ht="12.75">
      <c r="A204" s="36"/>
      <c r="B204" s="84"/>
      <c r="C204" s="86"/>
      <c r="D204" s="86"/>
      <c r="E204" s="84"/>
      <c r="F204" s="36"/>
    </row>
    <row r="205" spans="1:6" ht="12.75">
      <c r="A205" s="36"/>
      <c r="B205" s="84"/>
      <c r="C205" s="86"/>
      <c r="D205" s="86"/>
      <c r="E205" s="84"/>
      <c r="F205" s="36"/>
    </row>
    <row r="206" spans="1:6" ht="12.75">
      <c r="A206" s="36"/>
      <c r="B206" s="84"/>
      <c r="C206" s="86"/>
      <c r="D206" s="86"/>
      <c r="E206" s="84"/>
      <c r="F206" s="36"/>
    </row>
    <row r="207" spans="1:6" ht="12.75">
      <c r="A207" s="36"/>
      <c r="B207" s="84"/>
      <c r="C207" s="86"/>
      <c r="D207" s="86"/>
      <c r="E207" s="84"/>
      <c r="F207" s="36"/>
    </row>
    <row r="208" spans="1:6" ht="12.75">
      <c r="A208" s="36"/>
      <c r="B208" s="84"/>
      <c r="C208" s="86"/>
      <c r="D208" s="86"/>
      <c r="E208" s="84"/>
      <c r="F208" s="36"/>
    </row>
    <row r="209" spans="1:6" ht="12.75">
      <c r="A209" s="36"/>
      <c r="B209" s="84"/>
      <c r="C209" s="86"/>
      <c r="D209" s="86"/>
      <c r="E209" s="84"/>
      <c r="F209" s="36"/>
    </row>
    <row r="210" spans="1:6" ht="12.75">
      <c r="A210" s="36"/>
      <c r="B210" s="84"/>
      <c r="C210" s="86"/>
      <c r="D210" s="86"/>
      <c r="E210" s="84"/>
      <c r="F210" s="36"/>
    </row>
    <row r="211" spans="1:6" ht="12.75">
      <c r="A211" s="36"/>
      <c r="B211" s="84"/>
      <c r="C211" s="86"/>
      <c r="D211" s="86"/>
      <c r="E211" s="84"/>
      <c r="F211" s="36"/>
    </row>
    <row r="212" spans="1:6" ht="12.75">
      <c r="A212" s="36"/>
      <c r="B212" s="84"/>
      <c r="C212" s="86"/>
      <c r="D212" s="86"/>
      <c r="E212" s="84"/>
      <c r="F212" s="36"/>
    </row>
    <row r="213" spans="1:6" ht="12.75">
      <c r="A213" s="36"/>
      <c r="B213" s="84"/>
      <c r="C213" s="86"/>
      <c r="D213" s="86"/>
      <c r="E213" s="84"/>
      <c r="F213" s="36"/>
    </row>
    <row r="214" spans="1:6" ht="12.75">
      <c r="A214" s="36"/>
      <c r="B214" s="84"/>
      <c r="C214" s="86"/>
      <c r="D214" s="86"/>
      <c r="E214" s="84"/>
      <c r="F214" s="36"/>
    </row>
    <row r="215" spans="1:6" ht="12.75">
      <c r="A215" s="36"/>
      <c r="B215" s="84"/>
      <c r="C215" s="86"/>
      <c r="D215" s="86"/>
      <c r="E215" s="84"/>
      <c r="F215" s="36"/>
    </row>
    <row r="216" spans="1:6" ht="12.75">
      <c r="A216" s="36"/>
      <c r="B216" s="84"/>
      <c r="C216" s="86"/>
      <c r="D216" s="86"/>
      <c r="E216" s="84"/>
      <c r="F216" s="36"/>
    </row>
    <row r="217" spans="1:6" ht="12.75">
      <c r="A217" s="36"/>
      <c r="B217" s="84"/>
      <c r="C217" s="86"/>
      <c r="D217" s="86"/>
      <c r="E217" s="84"/>
      <c r="F217" s="36"/>
    </row>
    <row r="218" spans="1:6" ht="12.75">
      <c r="A218" s="36"/>
      <c r="B218" s="84"/>
      <c r="C218" s="86"/>
      <c r="D218" s="86"/>
      <c r="E218" s="84"/>
      <c r="F218" s="36"/>
    </row>
    <row r="219" spans="1:6" ht="12.75">
      <c r="A219" s="36"/>
      <c r="B219" s="84"/>
      <c r="C219" s="86"/>
      <c r="D219" s="86"/>
      <c r="E219" s="84"/>
      <c r="F219" s="36"/>
    </row>
    <row r="220" spans="1:6" ht="12.75">
      <c r="A220" s="36"/>
      <c r="B220" s="84"/>
      <c r="C220" s="86"/>
      <c r="D220" s="86"/>
      <c r="E220" s="84"/>
      <c r="F220" s="36"/>
    </row>
    <row r="221" spans="1:6" ht="12.75">
      <c r="A221" s="36"/>
      <c r="B221" s="84"/>
      <c r="C221" s="86"/>
      <c r="D221" s="86"/>
      <c r="E221" s="84"/>
      <c r="F221" s="36"/>
    </row>
    <row r="222" spans="1:6" ht="12.75">
      <c r="A222" s="36"/>
      <c r="B222" s="84"/>
      <c r="C222" s="86"/>
      <c r="D222" s="86"/>
      <c r="E222" s="84"/>
      <c r="F222" s="36"/>
    </row>
    <row r="223" spans="1:6" ht="12.75">
      <c r="A223" s="36"/>
      <c r="B223" s="84"/>
      <c r="C223" s="86"/>
      <c r="D223" s="86"/>
      <c r="E223" s="84"/>
      <c r="F223" s="36"/>
    </row>
    <row r="224" spans="1:6" ht="12.75">
      <c r="A224" s="36"/>
      <c r="B224" s="84"/>
      <c r="C224" s="86"/>
      <c r="D224" s="86"/>
      <c r="E224" s="84"/>
      <c r="F224" s="36"/>
    </row>
    <row r="225" spans="1:6" ht="12.75">
      <c r="A225" s="36"/>
      <c r="B225" s="84"/>
      <c r="C225" s="86"/>
      <c r="D225" s="86"/>
      <c r="E225" s="84"/>
      <c r="F225" s="36"/>
    </row>
    <row r="226" spans="1:6" ht="12.75">
      <c r="A226" s="36"/>
      <c r="B226" s="84"/>
      <c r="C226" s="86"/>
      <c r="D226" s="86"/>
      <c r="E226" s="84"/>
      <c r="F226" s="36"/>
    </row>
    <row r="227" spans="1:6" ht="12.75">
      <c r="A227" s="36"/>
      <c r="B227" s="84"/>
      <c r="C227" s="86"/>
      <c r="D227" s="86"/>
      <c r="E227" s="84"/>
      <c r="F227" s="36"/>
    </row>
    <row r="228" spans="1:6" ht="12.75">
      <c r="A228" s="36"/>
      <c r="B228" s="84"/>
      <c r="C228" s="86"/>
      <c r="D228" s="86"/>
      <c r="E228" s="84"/>
      <c r="F228" s="36"/>
    </row>
    <row r="229" spans="1:6" ht="12.75">
      <c r="A229" s="36"/>
      <c r="B229" s="84"/>
      <c r="C229" s="86"/>
      <c r="D229" s="86"/>
      <c r="E229" s="84"/>
      <c r="F229" s="36"/>
    </row>
    <row r="230" spans="1:6" ht="12.75">
      <c r="A230" s="36"/>
      <c r="B230" s="84"/>
      <c r="C230" s="86"/>
      <c r="D230" s="86"/>
      <c r="E230" s="84"/>
      <c r="F230" s="36"/>
    </row>
    <row r="231" spans="1:6" ht="12.75">
      <c r="A231" s="36"/>
      <c r="B231" s="84"/>
      <c r="C231" s="86"/>
      <c r="D231" s="86"/>
      <c r="E231" s="84"/>
      <c r="F231" s="36"/>
    </row>
    <row r="232" spans="1:6" ht="12.75">
      <c r="A232" s="36"/>
      <c r="B232" s="84"/>
      <c r="C232" s="86"/>
      <c r="D232" s="86"/>
      <c r="E232" s="84"/>
      <c r="F232" s="36"/>
    </row>
    <row r="233" spans="1:6" ht="12.75">
      <c r="A233" s="36"/>
      <c r="B233" s="84"/>
      <c r="C233" s="86"/>
      <c r="D233" s="86"/>
      <c r="E233" s="84"/>
      <c r="F233" s="36"/>
    </row>
    <row r="234" spans="1:6" ht="12.75">
      <c r="A234" s="36"/>
      <c r="B234" s="84"/>
      <c r="C234" s="86"/>
      <c r="D234" s="86"/>
      <c r="E234" s="84"/>
      <c r="F234" s="36"/>
    </row>
    <row r="235" spans="1:6" ht="12.75">
      <c r="A235" s="36"/>
      <c r="B235" s="84"/>
      <c r="C235" s="86"/>
      <c r="D235" s="86"/>
      <c r="E235" s="84"/>
      <c r="F235" s="36"/>
    </row>
    <row r="236" spans="1:6" ht="12.75">
      <c r="A236" s="36"/>
      <c r="B236" s="84"/>
      <c r="C236" s="86"/>
      <c r="D236" s="86"/>
      <c r="E236" s="84"/>
      <c r="F236" s="36"/>
    </row>
    <row r="237" spans="1:6" ht="12.75">
      <c r="A237" s="36"/>
      <c r="B237" s="84"/>
      <c r="C237" s="86"/>
      <c r="D237" s="86"/>
      <c r="E237" s="84"/>
      <c r="F237" s="36"/>
    </row>
    <row r="238" spans="1:6" ht="12.75">
      <c r="A238" s="36"/>
      <c r="B238" s="84"/>
      <c r="C238" s="86"/>
      <c r="D238" s="86"/>
      <c r="E238" s="84"/>
      <c r="F238" s="36"/>
    </row>
    <row r="239" spans="1:6" ht="12.75">
      <c r="A239" s="36"/>
      <c r="B239" s="84"/>
      <c r="C239" s="86"/>
      <c r="D239" s="86"/>
      <c r="E239" s="84"/>
      <c r="F239" s="36"/>
    </row>
    <row r="240" spans="1:6" ht="12.75">
      <c r="A240" s="36"/>
      <c r="B240" s="84"/>
      <c r="C240" s="86"/>
      <c r="D240" s="86"/>
      <c r="E240" s="84"/>
      <c r="F240" s="36"/>
    </row>
    <row r="241" spans="1:6" ht="12.75">
      <c r="A241" s="36"/>
      <c r="B241" s="84"/>
      <c r="C241" s="86"/>
      <c r="D241" s="86"/>
      <c r="E241" s="84"/>
      <c r="F241" s="36"/>
    </row>
    <row r="242" spans="1:6" ht="12.75">
      <c r="A242" s="36"/>
      <c r="B242" s="84"/>
      <c r="C242" s="86"/>
      <c r="D242" s="86"/>
      <c r="E242" s="84"/>
      <c r="F242" s="36"/>
    </row>
    <row r="243" spans="1:6" ht="12.75">
      <c r="A243" s="36"/>
      <c r="B243" s="84"/>
      <c r="C243" s="86"/>
      <c r="D243" s="86"/>
      <c r="E243" s="84"/>
      <c r="F243" s="36"/>
    </row>
    <row r="244" spans="1:6" ht="12.75">
      <c r="A244" s="36"/>
      <c r="B244" s="84"/>
      <c r="C244" s="86"/>
      <c r="D244" s="86"/>
      <c r="E244" s="84"/>
      <c r="F244" s="36"/>
    </row>
    <row r="245" spans="1:6" ht="12.75">
      <c r="A245" s="36"/>
      <c r="B245" s="84"/>
      <c r="C245" s="86"/>
      <c r="D245" s="86"/>
      <c r="E245" s="84"/>
      <c r="F245" s="36"/>
    </row>
    <row r="246" spans="1:6" ht="12.75">
      <c r="A246" s="36"/>
      <c r="B246" s="84"/>
      <c r="C246" s="86"/>
      <c r="D246" s="86"/>
      <c r="E246" s="84"/>
      <c r="F246" s="36"/>
    </row>
    <row r="247" spans="1:6" ht="12.75">
      <c r="A247" s="36"/>
      <c r="B247" s="84"/>
      <c r="C247" s="86"/>
      <c r="D247" s="86"/>
      <c r="E247" s="84"/>
      <c r="F247" s="36"/>
    </row>
    <row r="248" spans="1:6" ht="12.75">
      <c r="A248" s="36"/>
      <c r="B248" s="84"/>
      <c r="C248" s="86"/>
      <c r="D248" s="86"/>
      <c r="E248" s="84"/>
      <c r="F248" s="36"/>
    </row>
    <row r="249" spans="1:6" ht="12.75">
      <c r="A249" s="36"/>
      <c r="B249" s="84"/>
      <c r="C249" s="86"/>
      <c r="D249" s="86"/>
      <c r="E249" s="84"/>
      <c r="F249" s="36"/>
    </row>
    <row r="250" spans="1:6" ht="12.75">
      <c r="A250" s="36"/>
      <c r="B250" s="84"/>
      <c r="C250" s="86"/>
      <c r="D250" s="86"/>
      <c r="E250" s="84"/>
      <c r="F250" s="36"/>
    </row>
    <row r="251" spans="1:6" ht="12.75">
      <c r="A251" s="36"/>
      <c r="B251" s="84"/>
      <c r="C251" s="86"/>
      <c r="D251" s="86"/>
      <c r="E251" s="84"/>
      <c r="F251" s="36"/>
    </row>
    <row r="252" spans="1:6" ht="12.75">
      <c r="A252" s="36"/>
      <c r="B252" s="84"/>
      <c r="C252" s="86"/>
      <c r="D252" s="86"/>
      <c r="E252" s="84"/>
      <c r="F252" s="36"/>
    </row>
    <row r="253" spans="1:6" ht="12.75">
      <c r="A253" s="36"/>
      <c r="B253" s="84"/>
      <c r="C253" s="86"/>
      <c r="D253" s="86"/>
      <c r="E253" s="84"/>
      <c r="F253" s="36"/>
    </row>
    <row r="254" spans="1:6" ht="12.75">
      <c r="A254" s="36"/>
      <c r="B254" s="84"/>
      <c r="C254" s="86"/>
      <c r="D254" s="86"/>
      <c r="E254" s="84"/>
      <c r="F254" s="36"/>
    </row>
    <row r="255" spans="1:6" ht="12.75">
      <c r="A255" s="36"/>
      <c r="B255" s="84"/>
      <c r="C255" s="86"/>
      <c r="D255" s="86"/>
      <c r="E255" s="84"/>
      <c r="F255" s="36"/>
    </row>
    <row r="256" spans="1:6" ht="12.75">
      <c r="A256" s="36"/>
      <c r="B256" s="84"/>
      <c r="C256" s="86"/>
      <c r="D256" s="86"/>
      <c r="E256" s="84"/>
      <c r="F256" s="3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 Goodman</cp:lastModifiedBy>
  <dcterms:created xsi:type="dcterms:W3CDTF">2021-10-23T17:35:17Z</dcterms:created>
  <dcterms:modified xsi:type="dcterms:W3CDTF">2022-02-25T20:40:15Z</dcterms:modified>
  <cp:category/>
  <cp:version/>
  <cp:contentType/>
  <cp:contentStatus/>
  <cp:revision>118</cp:revision>
</cp:coreProperties>
</file>